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ISFIS-Marketing Files\Website\New Money Report &amp; SSA\"/>
    </mc:Choice>
  </mc:AlternateContent>
  <bookViews>
    <workbookView xWindow="480" yWindow="360" windowWidth="15312" windowHeight="7416" firstSheet="1" activeTab="1"/>
  </bookViews>
  <sheets>
    <sheet name="FY2025 RPDC " sheetId="1" state="hidden" r:id="rId1"/>
    <sheet name="SingleDistrict" sheetId="12" r:id="rId2"/>
    <sheet name="Valuations" sheetId="13" state="hidden" r:id="rId3"/>
    <sheet name="Sheet1" sheetId="11" state="hidden" r:id="rId4"/>
  </sheets>
  <externalReferences>
    <externalReference r:id="rId5"/>
  </externalReferences>
  <definedNames>
    <definedName name="_xlcn.WorksheetConnection_FY2017RPDCB7P3421" hidden="1">'FY2025 RPDC '!$B$7:$Q$332</definedName>
    <definedName name="_xlnm.Print_Area" localSheetId="1">SingleDistrict!$A$1:$H$23</definedName>
    <definedName name="_xlnm.Print_Titles" localSheetId="0">'FY2025 RPDC '!$3:$7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H332" i="1" l="1"/>
  <c r="G332" i="1"/>
  <c r="F332" i="1"/>
  <c r="E332" i="1"/>
  <c r="H331" i="1"/>
  <c r="G331" i="1"/>
  <c r="F331" i="1"/>
  <c r="E331" i="1"/>
  <c r="H330" i="1"/>
  <c r="G330" i="1"/>
  <c r="F330" i="1"/>
  <c r="E330" i="1"/>
  <c r="H329" i="1"/>
  <c r="G329" i="1"/>
  <c r="F329" i="1"/>
  <c r="E329" i="1"/>
  <c r="H328" i="1"/>
  <c r="G328" i="1"/>
  <c r="F328" i="1"/>
  <c r="E328" i="1"/>
  <c r="H327" i="1"/>
  <c r="G327" i="1"/>
  <c r="F327" i="1"/>
  <c r="E327" i="1"/>
  <c r="H326" i="1"/>
  <c r="G326" i="1"/>
  <c r="F326" i="1"/>
  <c r="E326" i="1"/>
  <c r="H325" i="1"/>
  <c r="G325" i="1"/>
  <c r="F325" i="1"/>
  <c r="E325" i="1"/>
  <c r="H324" i="1"/>
  <c r="G324" i="1"/>
  <c r="F324" i="1"/>
  <c r="E324" i="1"/>
  <c r="H323" i="1"/>
  <c r="G323" i="1"/>
  <c r="F323" i="1"/>
  <c r="E323" i="1"/>
  <c r="H322" i="1"/>
  <c r="G322" i="1"/>
  <c r="F322" i="1"/>
  <c r="E322" i="1"/>
  <c r="H321" i="1"/>
  <c r="G321" i="1"/>
  <c r="F321" i="1"/>
  <c r="E321" i="1"/>
  <c r="H320" i="1"/>
  <c r="G320" i="1"/>
  <c r="F320" i="1"/>
  <c r="E320" i="1"/>
  <c r="H319" i="1"/>
  <c r="G319" i="1"/>
  <c r="F319" i="1"/>
  <c r="E319" i="1"/>
  <c r="H318" i="1"/>
  <c r="G318" i="1"/>
  <c r="F318" i="1"/>
  <c r="E318" i="1"/>
  <c r="H317" i="1"/>
  <c r="G317" i="1"/>
  <c r="F317" i="1"/>
  <c r="E317" i="1"/>
  <c r="H316" i="1"/>
  <c r="G316" i="1"/>
  <c r="F316" i="1"/>
  <c r="E316" i="1"/>
  <c r="H315" i="1"/>
  <c r="G315" i="1"/>
  <c r="F315" i="1"/>
  <c r="E315" i="1"/>
  <c r="H314" i="1"/>
  <c r="G314" i="1"/>
  <c r="F314" i="1"/>
  <c r="E314" i="1"/>
  <c r="H313" i="1"/>
  <c r="G313" i="1"/>
  <c r="F313" i="1"/>
  <c r="E313" i="1"/>
  <c r="H312" i="1"/>
  <c r="G312" i="1"/>
  <c r="F312" i="1"/>
  <c r="E312" i="1"/>
  <c r="H311" i="1"/>
  <c r="G311" i="1"/>
  <c r="F311" i="1"/>
  <c r="E311" i="1"/>
  <c r="H310" i="1"/>
  <c r="G310" i="1"/>
  <c r="F310" i="1"/>
  <c r="E310" i="1"/>
  <c r="H309" i="1"/>
  <c r="G309" i="1"/>
  <c r="F309" i="1"/>
  <c r="E309" i="1"/>
  <c r="H308" i="1"/>
  <c r="G308" i="1"/>
  <c r="F308" i="1"/>
  <c r="E308" i="1"/>
  <c r="H307" i="1"/>
  <c r="G307" i="1"/>
  <c r="F307" i="1"/>
  <c r="E307" i="1"/>
  <c r="H306" i="1"/>
  <c r="G306" i="1"/>
  <c r="F306" i="1"/>
  <c r="E306" i="1"/>
  <c r="H305" i="1"/>
  <c r="G305" i="1"/>
  <c r="F305" i="1"/>
  <c r="E305" i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300" i="1"/>
  <c r="G300" i="1"/>
  <c r="F300" i="1"/>
  <c r="E300" i="1"/>
  <c r="H299" i="1"/>
  <c r="G299" i="1"/>
  <c r="F299" i="1"/>
  <c r="E299" i="1"/>
  <c r="H298" i="1"/>
  <c r="G298" i="1"/>
  <c r="F298" i="1"/>
  <c r="E298" i="1"/>
  <c r="H297" i="1"/>
  <c r="G297" i="1"/>
  <c r="F297" i="1"/>
  <c r="E297" i="1"/>
  <c r="H296" i="1"/>
  <c r="G296" i="1"/>
  <c r="F296" i="1"/>
  <c r="E296" i="1"/>
  <c r="H295" i="1"/>
  <c r="G295" i="1"/>
  <c r="F295" i="1"/>
  <c r="E295" i="1"/>
  <c r="H294" i="1"/>
  <c r="G294" i="1"/>
  <c r="F294" i="1"/>
  <c r="E294" i="1"/>
  <c r="H293" i="1"/>
  <c r="G293" i="1"/>
  <c r="F293" i="1"/>
  <c r="E293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F281" i="1"/>
  <c r="E281" i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B1" i="12" l="1"/>
  <c r="B11" i="12" s="1"/>
  <c r="B63" i="11"/>
  <c r="C63" i="11"/>
  <c r="B64" i="11"/>
  <c r="C64" i="11"/>
  <c r="B65" i="11"/>
  <c r="C65" i="11"/>
  <c r="B66" i="11"/>
  <c r="C66" i="11"/>
  <c r="B67" i="11"/>
  <c r="B68" i="11"/>
  <c r="C68" i="11"/>
  <c r="B69" i="11"/>
  <c r="C67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B76" i="11"/>
  <c r="C75" i="11"/>
  <c r="C76" i="11"/>
  <c r="B77" i="11"/>
  <c r="C77" i="11"/>
  <c r="B78" i="11"/>
  <c r="B79" i="11"/>
  <c r="C78" i="11"/>
  <c r="C79" i="11"/>
  <c r="B80" i="11"/>
  <c r="C80" i="11"/>
  <c r="B81" i="11"/>
  <c r="C81" i="11"/>
  <c r="B82" i="11"/>
  <c r="C82" i="11"/>
  <c r="B83" i="11"/>
  <c r="C83" i="11"/>
  <c r="B84" i="11"/>
  <c r="C84" i="11"/>
  <c r="B85" i="11"/>
  <c r="C85" i="11"/>
  <c r="B86" i="11"/>
  <c r="C86" i="11"/>
  <c r="B87" i="11"/>
  <c r="B88" i="11"/>
  <c r="C87" i="11"/>
  <c r="C88" i="11"/>
  <c r="B89" i="11"/>
  <c r="C89" i="11"/>
  <c r="B90" i="11"/>
  <c r="C90" i="11"/>
  <c r="B91" i="11"/>
  <c r="C91" i="11"/>
  <c r="B92" i="11"/>
  <c r="C92" i="11"/>
  <c r="B57" i="11"/>
  <c r="C57" i="11"/>
  <c r="B58" i="11"/>
  <c r="C58" i="11"/>
  <c r="B59" i="11"/>
  <c r="C59" i="11"/>
  <c r="B60" i="11"/>
  <c r="C60" i="11"/>
  <c r="B61" i="11"/>
  <c r="C61" i="11"/>
  <c r="B44" i="11"/>
  <c r="C44" i="11"/>
  <c r="B45" i="11"/>
  <c r="C45" i="11"/>
  <c r="B46" i="11"/>
  <c r="C46" i="11"/>
  <c r="B62" i="11"/>
  <c r="C62" i="11"/>
  <c r="B47" i="11"/>
  <c r="I22" i="1"/>
  <c r="I14" i="1"/>
  <c r="I13" i="1"/>
  <c r="I10" i="1"/>
  <c r="I9" i="1"/>
  <c r="I11" i="1"/>
  <c r="I12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B48" i="11"/>
  <c r="C47" i="11"/>
  <c r="G2" i="1"/>
  <c r="K54" i="1" s="1"/>
  <c r="U54" i="1" s="1"/>
  <c r="L54" i="1" s="1"/>
  <c r="M54" i="1" s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G1" i="12"/>
  <c r="C32" i="11"/>
  <c r="C33" i="11"/>
  <c r="C34" i="11"/>
  <c r="C35" i="11"/>
  <c r="C36" i="11"/>
  <c r="C37" i="11"/>
  <c r="C38" i="11"/>
  <c r="C39" i="11"/>
  <c r="C40" i="11"/>
  <c r="C41" i="11"/>
  <c r="C42" i="11"/>
  <c r="C43" i="11"/>
  <c r="C1" i="11"/>
  <c r="C2" i="11"/>
  <c r="B2" i="11"/>
  <c r="B3" i="11"/>
  <c r="B4" i="11"/>
  <c r="B5" i="11"/>
  <c r="B6" i="11"/>
  <c r="B7" i="11"/>
  <c r="B8" i="11"/>
  <c r="B9" i="11"/>
  <c r="B10" i="11"/>
  <c r="B11" i="11"/>
  <c r="B12" i="11"/>
  <c r="C48" i="11"/>
  <c r="B49" i="11"/>
  <c r="I8" i="1"/>
  <c r="B50" i="11"/>
  <c r="C49" i="11"/>
  <c r="R8" i="1"/>
  <c r="S8" i="1"/>
  <c r="C50" i="11"/>
  <c r="B51" i="11"/>
  <c r="B13" i="11"/>
  <c r="C51" i="11"/>
  <c r="B52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C52" i="11"/>
  <c r="B53" i="11"/>
  <c r="B27" i="11"/>
  <c r="C53" i="11"/>
  <c r="B54" i="11"/>
  <c r="B28" i="11"/>
  <c r="M1" i="1"/>
  <c r="C54" i="11"/>
  <c r="B55" i="11"/>
  <c r="B29" i="1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C55" i="11"/>
  <c r="B56" i="11"/>
  <c r="C56" i="11"/>
  <c r="B30" i="11"/>
  <c r="B31" i="11"/>
  <c r="B32" i="11"/>
  <c r="K285" i="1"/>
  <c r="U285" i="1" s="1"/>
  <c r="L285" i="1"/>
  <c r="M285" i="1" s="1"/>
  <c r="B33" i="11"/>
  <c r="B34" i="11"/>
  <c r="B35" i="11"/>
  <c r="B36" i="11"/>
  <c r="B37" i="11"/>
  <c r="R9" i="1"/>
  <c r="S9" i="1" s="1"/>
  <c r="R10" i="1"/>
  <c r="R11" i="1"/>
  <c r="R12" i="1"/>
  <c r="S12" i="1" s="1"/>
  <c r="R13" i="1"/>
  <c r="S13" i="1" s="1"/>
  <c r="R14" i="1"/>
  <c r="S14" i="1"/>
  <c r="R15" i="1"/>
  <c r="S15" i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/>
  <c r="R22" i="1"/>
  <c r="S22" i="1" s="1"/>
  <c r="R23" i="1"/>
  <c r="S23" i="1" s="1"/>
  <c r="R24" i="1"/>
  <c r="R225" i="1"/>
  <c r="S225" i="1" s="1"/>
  <c r="R25" i="1"/>
  <c r="S25" i="1" s="1"/>
  <c r="R26" i="1"/>
  <c r="S26" i="1" s="1"/>
  <c r="R27" i="1"/>
  <c r="R28" i="1"/>
  <c r="S28" i="1" s="1"/>
  <c r="R29" i="1"/>
  <c r="S29" i="1" s="1"/>
  <c r="R30" i="1"/>
  <c r="S30" i="1" s="1"/>
  <c r="R31" i="1"/>
  <c r="R32" i="1"/>
  <c r="R33" i="1"/>
  <c r="S33" i="1" s="1"/>
  <c r="R34" i="1"/>
  <c r="R35" i="1"/>
  <c r="R36" i="1"/>
  <c r="S36" i="1" s="1"/>
  <c r="R37" i="1"/>
  <c r="S37" i="1" s="1"/>
  <c r="R38" i="1"/>
  <c r="R39" i="1"/>
  <c r="S39" i="1" s="1"/>
  <c r="R40" i="1"/>
  <c r="S40" i="1" s="1"/>
  <c r="R41" i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R52" i="1"/>
  <c r="R53" i="1"/>
  <c r="S53" i="1" s="1"/>
  <c r="R54" i="1"/>
  <c r="S54" i="1" s="1"/>
  <c r="R55" i="1"/>
  <c r="S55" i="1" s="1"/>
  <c r="R56" i="1"/>
  <c r="R57" i="1"/>
  <c r="S57" i="1" s="1"/>
  <c r="R58" i="1"/>
  <c r="S58" i="1" s="1"/>
  <c r="R59" i="1"/>
  <c r="R60" i="1"/>
  <c r="S60" i="1" s="1"/>
  <c r="R61" i="1"/>
  <c r="S61" i="1" s="1"/>
  <c r="R62" i="1"/>
  <c r="R63" i="1"/>
  <c r="R64" i="1"/>
  <c r="S64" i="1" s="1"/>
  <c r="R65" i="1"/>
  <c r="R66" i="1"/>
  <c r="S66" i="1" s="1"/>
  <c r="R67" i="1"/>
  <c r="S67" i="1" s="1"/>
  <c r="R68" i="1"/>
  <c r="S68" i="1" s="1"/>
  <c r="R69" i="1"/>
  <c r="S69" i="1" s="1"/>
  <c r="R70" i="1"/>
  <c r="R71" i="1"/>
  <c r="R72" i="1"/>
  <c r="S72" i="1" s="1"/>
  <c r="R73" i="1"/>
  <c r="S73" i="1" s="1"/>
  <c r="R74" i="1"/>
  <c r="S74" i="1" s="1"/>
  <c r="R75" i="1"/>
  <c r="R76" i="1"/>
  <c r="R77" i="1"/>
  <c r="R78" i="1"/>
  <c r="S78" i="1" s="1"/>
  <c r="R79" i="1"/>
  <c r="R80" i="1"/>
  <c r="S80" i="1" s="1"/>
  <c r="R81" i="1"/>
  <c r="S81" i="1" s="1"/>
  <c r="R82" i="1"/>
  <c r="R83" i="1"/>
  <c r="S83" i="1" s="1"/>
  <c r="R84" i="1"/>
  <c r="R85" i="1"/>
  <c r="S85" i="1" s="1"/>
  <c r="R86" i="1"/>
  <c r="S86" i="1" s="1"/>
  <c r="R87" i="1"/>
  <c r="S87" i="1" s="1"/>
  <c r="R88" i="1"/>
  <c r="R89" i="1"/>
  <c r="S89" i="1" s="1"/>
  <c r="R90" i="1"/>
  <c r="S90" i="1" s="1"/>
  <c r="R91" i="1"/>
  <c r="S91" i="1" s="1"/>
  <c r="R92" i="1"/>
  <c r="S92" i="1" s="1"/>
  <c r="R93" i="1"/>
  <c r="R94" i="1"/>
  <c r="S94" i="1" s="1"/>
  <c r="R95" i="1"/>
  <c r="S95" i="1" s="1"/>
  <c r="R96" i="1"/>
  <c r="S96" i="1" s="1"/>
  <c r="R97" i="1"/>
  <c r="S97" i="1" s="1"/>
  <c r="R98" i="1"/>
  <c r="S98" i="1" s="1"/>
  <c r="R99" i="1"/>
  <c r="R100" i="1"/>
  <c r="S100" i="1" s="1"/>
  <c r="R101" i="1"/>
  <c r="R102" i="1"/>
  <c r="S102" i="1" s="1"/>
  <c r="R103" i="1"/>
  <c r="R109" i="1"/>
  <c r="S109" i="1" s="1"/>
  <c r="R104" i="1"/>
  <c r="R105" i="1"/>
  <c r="R106" i="1"/>
  <c r="R107" i="1"/>
  <c r="S107" i="1" s="1"/>
  <c r="R108" i="1"/>
  <c r="S108" i="1" s="1"/>
  <c r="R110" i="1"/>
  <c r="R111" i="1"/>
  <c r="R112" i="1"/>
  <c r="S112" i="1" s="1"/>
  <c r="R113" i="1"/>
  <c r="S113" i="1" s="1"/>
  <c r="R114" i="1"/>
  <c r="R115" i="1"/>
  <c r="S115" i="1" s="1"/>
  <c r="R116" i="1"/>
  <c r="S116" i="1"/>
  <c r="R117" i="1"/>
  <c r="S117" i="1" s="1"/>
  <c r="R118" i="1"/>
  <c r="S118" i="1" s="1"/>
  <c r="R119" i="1"/>
  <c r="S119" i="1" s="1"/>
  <c r="R120" i="1"/>
  <c r="S120" i="1" s="1"/>
  <c r="R121" i="1"/>
  <c r="S121" i="1"/>
  <c r="R122" i="1"/>
  <c r="R123" i="1"/>
  <c r="R124" i="1"/>
  <c r="S124" i="1" s="1"/>
  <c r="R125" i="1"/>
  <c r="S125" i="1" s="1"/>
  <c r="R126" i="1"/>
  <c r="R127" i="1"/>
  <c r="S127" i="1" s="1"/>
  <c r="R128" i="1"/>
  <c r="S128" i="1" s="1"/>
  <c r="R129" i="1"/>
  <c r="S129" i="1" s="1"/>
  <c r="R130" i="1"/>
  <c r="S130" i="1" s="1"/>
  <c r="R131" i="1"/>
  <c r="R132" i="1"/>
  <c r="S132" i="1" s="1"/>
  <c r="R133" i="1"/>
  <c r="S133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R146" i="1"/>
  <c r="R147" i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R154" i="1"/>
  <c r="S154" i="1" s="1"/>
  <c r="R155" i="1"/>
  <c r="S155" i="1" s="1"/>
  <c r="R156" i="1"/>
  <c r="S156" i="1" s="1"/>
  <c r="R157" i="1"/>
  <c r="R158" i="1"/>
  <c r="S158" i="1" s="1"/>
  <c r="R159" i="1"/>
  <c r="S159" i="1" s="1"/>
  <c r="R134" i="1"/>
  <c r="S134" i="1" s="1"/>
  <c r="R160" i="1"/>
  <c r="S160" i="1" s="1"/>
  <c r="R161" i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R179" i="1"/>
  <c r="S179" i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R187" i="1"/>
  <c r="R188" i="1"/>
  <c r="S188" i="1" s="1"/>
  <c r="R189" i="1"/>
  <c r="S189" i="1" s="1"/>
  <c r="R190" i="1"/>
  <c r="S190" i="1" s="1"/>
  <c r="R191" i="1"/>
  <c r="S191" i="1"/>
  <c r="R192" i="1"/>
  <c r="S192" i="1" s="1"/>
  <c r="R193" i="1"/>
  <c r="R194" i="1"/>
  <c r="S194" i="1" s="1"/>
  <c r="R195" i="1"/>
  <c r="S195" i="1" s="1"/>
  <c r="R196" i="1"/>
  <c r="S196" i="1" s="1"/>
  <c r="R197" i="1"/>
  <c r="R198" i="1"/>
  <c r="S198" i="1" s="1"/>
  <c r="R199" i="1"/>
  <c r="S199" i="1" s="1"/>
  <c r="R200" i="1"/>
  <c r="R201" i="1"/>
  <c r="S201" i="1" s="1"/>
  <c r="R202" i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R211" i="1"/>
  <c r="R212" i="1"/>
  <c r="S212" i="1" s="1"/>
  <c r="R213" i="1"/>
  <c r="S213" i="1" s="1"/>
  <c r="R214" i="1"/>
  <c r="S214" i="1" s="1"/>
  <c r="R215" i="1"/>
  <c r="S215" i="1" s="1"/>
  <c r="R216" i="1"/>
  <c r="R217" i="1"/>
  <c r="S217" i="1"/>
  <c r="R218" i="1"/>
  <c r="S218" i="1" s="1"/>
  <c r="R219" i="1"/>
  <c r="R220" i="1"/>
  <c r="S220" i="1"/>
  <c r="R221" i="1"/>
  <c r="S221" i="1" s="1"/>
  <c r="R222" i="1"/>
  <c r="S222" i="1" s="1"/>
  <c r="R223" i="1"/>
  <c r="S223" i="1" s="1"/>
  <c r="R224" i="1"/>
  <c r="S224" i="1" s="1"/>
  <c r="R226" i="1"/>
  <c r="S226" i="1" s="1"/>
  <c r="R227" i="1"/>
  <c r="S227" i="1" s="1"/>
  <c r="R228" i="1"/>
  <c r="S228" i="1" s="1"/>
  <c r="R229" i="1"/>
  <c r="S229" i="1"/>
  <c r="R230" i="1"/>
  <c r="S230" i="1"/>
  <c r="R231" i="1"/>
  <c r="R232" i="1"/>
  <c r="S232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/>
  <c r="R239" i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7" i="1"/>
  <c r="S247" i="1" s="1"/>
  <c r="R248" i="1"/>
  <c r="S248" i="1"/>
  <c r="R249" i="1"/>
  <c r="S249" i="1"/>
  <c r="R250" i="1"/>
  <c r="R251" i="1"/>
  <c r="S251" i="1" s="1"/>
  <c r="R252" i="1"/>
  <c r="S252" i="1" s="1"/>
  <c r="R253" i="1"/>
  <c r="S253" i="1" s="1"/>
  <c r="R254" i="1"/>
  <c r="R255" i="1"/>
  <c r="S255" i="1"/>
  <c r="R256" i="1"/>
  <c r="S256" i="1"/>
  <c r="R257" i="1"/>
  <c r="R258" i="1"/>
  <c r="S258" i="1" s="1"/>
  <c r="R259" i="1"/>
  <c r="S259" i="1" s="1"/>
  <c r="R260" i="1"/>
  <c r="S260" i="1" s="1"/>
  <c r="R261" i="1"/>
  <c r="S261" i="1" s="1"/>
  <c r="R262" i="1"/>
  <c r="S262" i="1" s="1"/>
  <c r="R263" i="1"/>
  <c r="S263" i="1" s="1"/>
  <c r="R264" i="1"/>
  <c r="S264" i="1" s="1"/>
  <c r="R265" i="1"/>
  <c r="S265" i="1" s="1"/>
  <c r="R266" i="1"/>
  <c r="S266" i="1" s="1"/>
  <c r="R267" i="1"/>
  <c r="S267" i="1" s="1"/>
  <c r="R268" i="1"/>
  <c r="S268" i="1" s="1"/>
  <c r="R269" i="1"/>
  <c r="S269" i="1"/>
  <c r="R270" i="1"/>
  <c r="S270" i="1" s="1"/>
  <c r="R271" i="1"/>
  <c r="S271" i="1" s="1"/>
  <c r="R272" i="1"/>
  <c r="S272" i="1" s="1"/>
  <c r="R273" i="1"/>
  <c r="S273" i="1" s="1"/>
  <c r="R274" i="1"/>
  <c r="R276" i="1"/>
  <c r="S276" i="1" s="1"/>
  <c r="R277" i="1"/>
  <c r="S277" i="1" s="1"/>
  <c r="R278" i="1"/>
  <c r="R279" i="1"/>
  <c r="S279" i="1" s="1"/>
  <c r="R280" i="1"/>
  <c r="S280" i="1" s="1"/>
  <c r="R281" i="1"/>
  <c r="S281" i="1" s="1"/>
  <c r="R282" i="1"/>
  <c r="R283" i="1"/>
  <c r="S283" i="1" s="1"/>
  <c r="R284" i="1"/>
  <c r="R285" i="1"/>
  <c r="R286" i="1"/>
  <c r="S286" i="1" s="1"/>
  <c r="R287" i="1"/>
  <c r="S287" i="1"/>
  <c r="R288" i="1"/>
  <c r="S288" i="1" s="1"/>
  <c r="R289" i="1"/>
  <c r="S289" i="1" s="1"/>
  <c r="R290" i="1"/>
  <c r="S290" i="1" s="1"/>
  <c r="R291" i="1"/>
  <c r="S291" i="1" s="1"/>
  <c r="R292" i="1"/>
  <c r="S292" i="1" s="1"/>
  <c r="R293" i="1"/>
  <c r="S293" i="1" s="1"/>
  <c r="R294" i="1"/>
  <c r="S294" i="1" s="1"/>
  <c r="R295" i="1"/>
  <c r="S295" i="1" s="1"/>
  <c r="R296" i="1"/>
  <c r="R297" i="1"/>
  <c r="R298" i="1"/>
  <c r="S298" i="1" s="1"/>
  <c r="R299" i="1"/>
  <c r="R300" i="1"/>
  <c r="S300" i="1"/>
  <c r="R301" i="1"/>
  <c r="S301" i="1"/>
  <c r="R302" i="1"/>
  <c r="S302" i="1" s="1"/>
  <c r="R303" i="1"/>
  <c r="S303" i="1" s="1"/>
  <c r="R304" i="1"/>
  <c r="S304" i="1" s="1"/>
  <c r="R305" i="1"/>
  <c r="S305" i="1" s="1"/>
  <c r="R306" i="1"/>
  <c r="R307" i="1"/>
  <c r="R308" i="1"/>
  <c r="S308" i="1" s="1"/>
  <c r="R309" i="1"/>
  <c r="S309" i="1" s="1"/>
  <c r="R310" i="1"/>
  <c r="R311" i="1"/>
  <c r="S311" i="1" s="1"/>
  <c r="R312" i="1"/>
  <c r="R313" i="1"/>
  <c r="R314" i="1"/>
  <c r="S314" i="1" s="1"/>
  <c r="R315" i="1"/>
  <c r="S315" i="1" s="1"/>
  <c r="R316" i="1"/>
  <c r="R317" i="1"/>
  <c r="R318" i="1"/>
  <c r="S318" i="1" s="1"/>
  <c r="R319" i="1"/>
  <c r="S319" i="1" s="1"/>
  <c r="R320" i="1"/>
  <c r="S320" i="1" s="1"/>
  <c r="R321" i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R329" i="1"/>
  <c r="S329" i="1" s="1"/>
  <c r="R330" i="1"/>
  <c r="S330" i="1" s="1"/>
  <c r="R331" i="1"/>
  <c r="S331" i="1" s="1"/>
  <c r="R332" i="1"/>
  <c r="S332" i="1"/>
  <c r="B38" i="11"/>
  <c r="S104" i="1"/>
  <c r="S278" i="1"/>
  <c r="S52" i="1"/>
  <c r="S296" i="1"/>
  <c r="S123" i="1"/>
  <c r="S282" i="1"/>
  <c r="S110" i="1"/>
  <c r="S88" i="1"/>
  <c r="S35" i="1"/>
  <c r="S254" i="1"/>
  <c r="S297" i="1"/>
  <c r="S274" i="1"/>
  <c r="S114" i="1"/>
  <c r="S310" i="1"/>
  <c r="S285" i="1"/>
  <c r="S187" i="1"/>
  <c r="S65" i="1"/>
  <c r="S231" i="1"/>
  <c r="S126" i="1"/>
  <c r="S82" i="1"/>
  <c r="S27" i="1"/>
  <c r="S10" i="1"/>
  <c r="S317" i="1"/>
  <c r="S202" i="1"/>
  <c r="S31" i="1"/>
  <c r="S193" i="1"/>
  <c r="S122" i="1"/>
  <c r="S93" i="1"/>
  <c r="S70" i="1"/>
  <c r="S200" i="1"/>
  <c r="S153" i="1"/>
  <c r="S105" i="1"/>
  <c r="S84" i="1"/>
  <c r="S306" i="1"/>
  <c r="S186" i="1"/>
  <c r="S197" i="1"/>
  <c r="S106" i="1"/>
  <c r="S210" i="1"/>
  <c r="S24" i="1"/>
  <c r="S316" i="1"/>
  <c r="S250" i="1"/>
  <c r="S76" i="1"/>
  <c r="S34" i="1"/>
  <c r="S63" i="1"/>
  <c r="S111" i="1"/>
  <c r="S178" i="1"/>
  <c r="S56" i="1"/>
  <c r="S147" i="1"/>
  <c r="S101" i="1"/>
  <c r="S71" i="1"/>
  <c r="S257" i="1"/>
  <c r="S77" i="1"/>
  <c r="S62" i="1"/>
  <c r="S216" i="1"/>
  <c r="S145" i="1"/>
  <c r="S99" i="1"/>
  <c r="S219" i="1"/>
  <c r="S211" i="1"/>
  <c r="S79" i="1"/>
  <c r="S32" i="1"/>
  <c r="S328" i="1"/>
  <c r="S312" i="1"/>
  <c r="S161" i="1"/>
  <c r="S146" i="1"/>
  <c r="S131" i="1"/>
  <c r="S38" i="1"/>
  <c r="S239" i="1"/>
  <c r="S157" i="1"/>
  <c r="S51" i="1"/>
  <c r="S103" i="1"/>
  <c r="S59" i="1"/>
  <c r="S41" i="1"/>
  <c r="S321" i="1"/>
  <c r="S313" i="1"/>
  <c r="S307" i="1"/>
  <c r="S299" i="1"/>
  <c r="S284" i="1"/>
  <c r="S75" i="1"/>
  <c r="H336" i="1"/>
  <c r="G334" i="1"/>
  <c r="H339" i="1"/>
  <c r="G337" i="1"/>
  <c r="E335" i="1"/>
  <c r="F337" i="1"/>
  <c r="H334" i="1"/>
  <c r="H335" i="1"/>
  <c r="H337" i="1"/>
  <c r="H338" i="1"/>
  <c r="G338" i="1"/>
  <c r="G336" i="1"/>
  <c r="G339" i="1"/>
  <c r="G335" i="1"/>
  <c r="F335" i="1"/>
  <c r="F338" i="1"/>
  <c r="F336" i="1"/>
  <c r="F334" i="1"/>
  <c r="E339" i="1"/>
  <c r="E336" i="1"/>
  <c r="E334" i="1"/>
  <c r="E338" i="1"/>
  <c r="E337" i="1"/>
  <c r="J336" i="1"/>
  <c r="J334" i="1"/>
  <c r="J337" i="1"/>
  <c r="J335" i="1"/>
  <c r="J339" i="1"/>
  <c r="J338" i="1"/>
  <c r="B39" i="11"/>
  <c r="B41" i="11"/>
  <c r="B42" i="11"/>
  <c r="B43" i="11"/>
  <c r="K130" i="1" l="1"/>
  <c r="U130" i="1" s="1"/>
  <c r="L130" i="1" s="1"/>
  <c r="M130" i="1" s="1"/>
  <c r="N130" i="1" s="1"/>
  <c r="K10" i="1"/>
  <c r="K294" i="1"/>
  <c r="U294" i="1" s="1"/>
  <c r="L294" i="1" s="1"/>
  <c r="M294" i="1" s="1"/>
  <c r="N294" i="1" s="1"/>
  <c r="O294" i="1" s="1"/>
  <c r="P294" i="1" s="1"/>
  <c r="Q294" i="1" s="1"/>
  <c r="K198" i="1"/>
  <c r="U198" i="1" s="1"/>
  <c r="L198" i="1" s="1"/>
  <c r="M198" i="1" s="1"/>
  <c r="N198" i="1" s="1"/>
  <c r="K219" i="1"/>
  <c r="U219" i="1" s="1"/>
  <c r="L219" i="1" s="1"/>
  <c r="M219" i="1" s="1"/>
  <c r="N219" i="1" s="1"/>
  <c r="O219" i="1" s="1"/>
  <c r="P219" i="1" s="1"/>
  <c r="Q219" i="1" s="1"/>
  <c r="K181" i="1"/>
  <c r="U181" i="1" s="1"/>
  <c r="L181" i="1" s="1"/>
  <c r="M181" i="1" s="1"/>
  <c r="N181" i="1" s="1"/>
  <c r="K37" i="1"/>
  <c r="U37" i="1" s="1"/>
  <c r="L37" i="1" s="1"/>
  <c r="M37" i="1" s="1"/>
  <c r="N37" i="1" s="1"/>
  <c r="O37" i="1" s="1"/>
  <c r="P37" i="1" s="1"/>
  <c r="Q37" i="1" s="1"/>
  <c r="K317" i="1"/>
  <c r="U317" i="1" s="1"/>
  <c r="L317" i="1" s="1"/>
  <c r="M317" i="1" s="1"/>
  <c r="N317" i="1" s="1"/>
  <c r="K327" i="1"/>
  <c r="U327" i="1" s="1"/>
  <c r="L327" i="1" s="1"/>
  <c r="M327" i="1" s="1"/>
  <c r="K36" i="1"/>
  <c r="U36" i="1" s="1"/>
  <c r="L36" i="1" s="1"/>
  <c r="M36" i="1" s="1"/>
  <c r="N36" i="1" s="1"/>
  <c r="K241" i="1"/>
  <c r="U241" i="1" s="1"/>
  <c r="L241" i="1" s="1"/>
  <c r="M241" i="1" s="1"/>
  <c r="K239" i="1"/>
  <c r="U239" i="1" s="1"/>
  <c r="L239" i="1" s="1"/>
  <c r="M239" i="1" s="1"/>
  <c r="K302" i="1"/>
  <c r="U302" i="1" s="1"/>
  <c r="L302" i="1" s="1"/>
  <c r="M302" i="1" s="1"/>
  <c r="K305" i="1"/>
  <c r="U305" i="1" s="1"/>
  <c r="L305" i="1" s="1"/>
  <c r="M305" i="1" s="1"/>
  <c r="N305" i="1" s="1"/>
  <c r="K94" i="1"/>
  <c r="U94" i="1" s="1"/>
  <c r="L94" i="1" s="1"/>
  <c r="M94" i="1" s="1"/>
  <c r="K197" i="1"/>
  <c r="U197" i="1" s="1"/>
  <c r="L197" i="1" s="1"/>
  <c r="M197" i="1" s="1"/>
  <c r="N197" i="1" s="1"/>
  <c r="K123" i="1"/>
  <c r="U123" i="1" s="1"/>
  <c r="L123" i="1" s="1"/>
  <c r="M123" i="1" s="1"/>
  <c r="N123" i="1" s="1"/>
  <c r="O123" i="1" s="1"/>
  <c r="P123" i="1" s="1"/>
  <c r="Q123" i="1" s="1"/>
  <c r="K266" i="1"/>
  <c r="U266" i="1" s="1"/>
  <c r="L266" i="1" s="1"/>
  <c r="M266" i="1" s="1"/>
  <c r="N266" i="1" s="1"/>
  <c r="O266" i="1" s="1"/>
  <c r="P266" i="1" s="1"/>
  <c r="Q266" i="1" s="1"/>
  <c r="K247" i="1"/>
  <c r="U247" i="1" s="1"/>
  <c r="L247" i="1" s="1"/>
  <c r="M247" i="1" s="1"/>
  <c r="N247" i="1" s="1"/>
  <c r="K110" i="1"/>
  <c r="U110" i="1" s="1"/>
  <c r="L110" i="1" s="1"/>
  <c r="M110" i="1" s="1"/>
  <c r="N110" i="1" s="1"/>
  <c r="K19" i="1"/>
  <c r="U19" i="1" s="1"/>
  <c r="L19" i="1" s="1"/>
  <c r="M19" i="1" s="1"/>
  <c r="N19" i="1" s="1"/>
  <c r="O19" i="1" s="1"/>
  <c r="P19" i="1" s="1"/>
  <c r="Q19" i="1" s="1"/>
  <c r="K117" i="1"/>
  <c r="U117" i="1" s="1"/>
  <c r="L117" i="1" s="1"/>
  <c r="M117" i="1" s="1"/>
  <c r="N117" i="1" s="1"/>
  <c r="O117" i="1" s="1"/>
  <c r="P117" i="1" s="1"/>
  <c r="Q117" i="1" s="1"/>
  <c r="K11" i="1"/>
  <c r="U11" i="1" s="1"/>
  <c r="L11" i="1" s="1"/>
  <c r="M11" i="1" s="1"/>
  <c r="N11" i="1" s="1"/>
  <c r="O11" i="1" s="1"/>
  <c r="P11" i="1" s="1"/>
  <c r="Q11" i="1" s="1"/>
  <c r="K252" i="1"/>
  <c r="U252" i="1" s="1"/>
  <c r="L252" i="1" s="1"/>
  <c r="M252" i="1" s="1"/>
  <c r="N252" i="1" s="1"/>
  <c r="O252" i="1" s="1"/>
  <c r="P252" i="1" s="1"/>
  <c r="Q252" i="1" s="1"/>
  <c r="K86" i="1"/>
  <c r="U86" i="1" s="1"/>
  <c r="L86" i="1" s="1"/>
  <c r="M86" i="1" s="1"/>
  <c r="K187" i="1"/>
  <c r="U187" i="1" s="1"/>
  <c r="L187" i="1" s="1"/>
  <c r="M187" i="1" s="1"/>
  <c r="K23" i="1"/>
  <c r="U23" i="1" s="1"/>
  <c r="L23" i="1" s="1"/>
  <c r="M23" i="1" s="1"/>
  <c r="N23" i="1" s="1"/>
  <c r="K173" i="1"/>
  <c r="U173" i="1" s="1"/>
  <c r="L173" i="1" s="1"/>
  <c r="M173" i="1" s="1"/>
  <c r="K85" i="1"/>
  <c r="U85" i="1" s="1"/>
  <c r="L85" i="1" s="1"/>
  <c r="M85" i="1" s="1"/>
  <c r="N85" i="1" s="1"/>
  <c r="O85" i="1" s="1"/>
  <c r="P85" i="1" s="1"/>
  <c r="Q85" i="1" s="1"/>
  <c r="K43" i="1"/>
  <c r="U43" i="1" s="1"/>
  <c r="L43" i="1" s="1"/>
  <c r="M43" i="1" s="1"/>
  <c r="K113" i="1"/>
  <c r="U113" i="1" s="1"/>
  <c r="L113" i="1" s="1"/>
  <c r="M113" i="1" s="1"/>
  <c r="N113" i="1" s="1"/>
  <c r="K87" i="1"/>
  <c r="U87" i="1" s="1"/>
  <c r="L87" i="1" s="1"/>
  <c r="M87" i="1" s="1"/>
  <c r="K99" i="1"/>
  <c r="U99" i="1" s="1"/>
  <c r="L99" i="1" s="1"/>
  <c r="M99" i="1" s="1"/>
  <c r="K245" i="1"/>
  <c r="U245" i="1" s="1"/>
  <c r="L245" i="1" s="1"/>
  <c r="M245" i="1" s="1"/>
  <c r="N245" i="1" s="1"/>
  <c r="K64" i="1"/>
  <c r="U64" i="1" s="1"/>
  <c r="L64" i="1" s="1"/>
  <c r="M64" i="1" s="1"/>
  <c r="N64" i="1" s="1"/>
  <c r="K287" i="1"/>
  <c r="U287" i="1" s="1"/>
  <c r="L287" i="1" s="1"/>
  <c r="M287" i="1" s="1"/>
  <c r="N287" i="1" s="1"/>
  <c r="K221" i="1"/>
  <c r="U221" i="1" s="1"/>
  <c r="L221" i="1" s="1"/>
  <c r="M221" i="1" s="1"/>
  <c r="K97" i="1"/>
  <c r="U97" i="1" s="1"/>
  <c r="L97" i="1" s="1"/>
  <c r="M97" i="1" s="1"/>
  <c r="N97" i="1" s="1"/>
  <c r="K232" i="1"/>
  <c r="U232" i="1" s="1"/>
  <c r="L232" i="1" s="1"/>
  <c r="M232" i="1" s="1"/>
  <c r="K264" i="1"/>
  <c r="U264" i="1" s="1"/>
  <c r="L264" i="1" s="1"/>
  <c r="M264" i="1" s="1"/>
  <c r="K278" i="1"/>
  <c r="U278" i="1" s="1"/>
  <c r="L278" i="1" s="1"/>
  <c r="M278" i="1" s="1"/>
  <c r="K240" i="1"/>
  <c r="U240" i="1" s="1"/>
  <c r="L240" i="1" s="1"/>
  <c r="M240" i="1" s="1"/>
  <c r="N240" i="1" s="1"/>
  <c r="K259" i="1"/>
  <c r="U259" i="1" s="1"/>
  <c r="L259" i="1" s="1"/>
  <c r="M259" i="1" s="1"/>
  <c r="K283" i="1"/>
  <c r="U283" i="1" s="1"/>
  <c r="L283" i="1" s="1"/>
  <c r="M283" i="1" s="1"/>
  <c r="K229" i="1"/>
  <c r="U229" i="1" s="1"/>
  <c r="L229" i="1" s="1"/>
  <c r="M229" i="1" s="1"/>
  <c r="N229" i="1" s="1"/>
  <c r="K271" i="1"/>
  <c r="U271" i="1" s="1"/>
  <c r="L271" i="1" s="1"/>
  <c r="M271" i="1" s="1"/>
  <c r="N271" i="1" s="1"/>
  <c r="O271" i="1" s="1"/>
  <c r="P271" i="1" s="1"/>
  <c r="Q271" i="1" s="1"/>
  <c r="K30" i="1"/>
  <c r="U30" i="1" s="1"/>
  <c r="L30" i="1" s="1"/>
  <c r="M30" i="1" s="1"/>
  <c r="K17" i="1"/>
  <c r="U17" i="1" s="1"/>
  <c r="L17" i="1" s="1"/>
  <c r="M17" i="1" s="1"/>
  <c r="N17" i="1" s="1"/>
  <c r="K174" i="1"/>
  <c r="U174" i="1" s="1"/>
  <c r="L174" i="1" s="1"/>
  <c r="M174" i="1" s="1"/>
  <c r="N174" i="1" s="1"/>
  <c r="O174" i="1" s="1"/>
  <c r="P174" i="1" s="1"/>
  <c r="Q174" i="1" s="1"/>
  <c r="K290" i="1"/>
  <c r="U290" i="1" s="1"/>
  <c r="L290" i="1" s="1"/>
  <c r="M290" i="1" s="1"/>
  <c r="N290" i="1" s="1"/>
  <c r="O290" i="1" s="1"/>
  <c r="P290" i="1" s="1"/>
  <c r="Q290" i="1" s="1"/>
  <c r="K15" i="1"/>
  <c r="U15" i="1" s="1"/>
  <c r="L15" i="1" s="1"/>
  <c r="M15" i="1" s="1"/>
  <c r="K262" i="1"/>
  <c r="U262" i="1" s="1"/>
  <c r="L262" i="1" s="1"/>
  <c r="M262" i="1" s="1"/>
  <c r="N262" i="1" s="1"/>
  <c r="O262" i="1" s="1"/>
  <c r="P262" i="1" s="1"/>
  <c r="Q262" i="1" s="1"/>
  <c r="K24" i="1"/>
  <c r="U24" i="1" s="1"/>
  <c r="L24" i="1" s="1"/>
  <c r="M24" i="1" s="1"/>
  <c r="N24" i="1" s="1"/>
  <c r="K41" i="1"/>
  <c r="U41" i="1" s="1"/>
  <c r="L41" i="1" s="1"/>
  <c r="M41" i="1" s="1"/>
  <c r="N41" i="1" s="1"/>
  <c r="K208" i="1"/>
  <c r="U208" i="1" s="1"/>
  <c r="L208" i="1" s="1"/>
  <c r="M208" i="1" s="1"/>
  <c r="N208" i="1" s="1"/>
  <c r="K109" i="1"/>
  <c r="U109" i="1" s="1"/>
  <c r="L109" i="1" s="1"/>
  <c r="M109" i="1" s="1"/>
  <c r="N109" i="1" s="1"/>
  <c r="K92" i="1"/>
  <c r="U92" i="1" s="1"/>
  <c r="L92" i="1" s="1"/>
  <c r="M92" i="1" s="1"/>
  <c r="K234" i="1"/>
  <c r="U234" i="1" s="1"/>
  <c r="L234" i="1" s="1"/>
  <c r="M234" i="1" s="1"/>
  <c r="N234" i="1" s="1"/>
  <c r="K213" i="1"/>
  <c r="U213" i="1" s="1"/>
  <c r="L213" i="1" s="1"/>
  <c r="M213" i="1" s="1"/>
  <c r="N213" i="1" s="1"/>
  <c r="O213" i="1" s="1"/>
  <c r="P213" i="1" s="1"/>
  <c r="Q213" i="1" s="1"/>
  <c r="K111" i="1"/>
  <c r="U111" i="1" s="1"/>
  <c r="L111" i="1" s="1"/>
  <c r="M111" i="1" s="1"/>
  <c r="N111" i="1" s="1"/>
  <c r="O111" i="1" s="1"/>
  <c r="P111" i="1" s="1"/>
  <c r="Q111" i="1" s="1"/>
  <c r="K13" i="1"/>
  <c r="U13" i="1" s="1"/>
  <c r="L13" i="1" s="1"/>
  <c r="M13" i="1" s="1"/>
  <c r="K248" i="1"/>
  <c r="U248" i="1" s="1"/>
  <c r="L248" i="1" s="1"/>
  <c r="M248" i="1" s="1"/>
  <c r="K275" i="1"/>
  <c r="U275" i="1" s="1"/>
  <c r="L275" i="1" s="1"/>
  <c r="M275" i="1" s="1"/>
  <c r="K74" i="1"/>
  <c r="U74" i="1" s="1"/>
  <c r="L74" i="1" s="1"/>
  <c r="M74" i="1" s="1"/>
  <c r="N74" i="1" s="1"/>
  <c r="O74" i="1" s="1"/>
  <c r="P74" i="1" s="1"/>
  <c r="Q74" i="1" s="1"/>
  <c r="K228" i="1"/>
  <c r="U228" i="1" s="1"/>
  <c r="L228" i="1" s="1"/>
  <c r="M228" i="1" s="1"/>
  <c r="N228" i="1" s="1"/>
  <c r="O228" i="1" s="1"/>
  <c r="P228" i="1" s="1"/>
  <c r="Q228" i="1" s="1"/>
  <c r="K311" i="1"/>
  <c r="U311" i="1" s="1"/>
  <c r="L311" i="1" s="1"/>
  <c r="M311" i="1" s="1"/>
  <c r="K243" i="1"/>
  <c r="U243" i="1" s="1"/>
  <c r="L243" i="1" s="1"/>
  <c r="M243" i="1" s="1"/>
  <c r="N243" i="1" s="1"/>
  <c r="O243" i="1" s="1"/>
  <c r="P243" i="1" s="1"/>
  <c r="Q243" i="1" s="1"/>
  <c r="K260" i="1"/>
  <c r="U260" i="1" s="1"/>
  <c r="L260" i="1" s="1"/>
  <c r="M260" i="1" s="1"/>
  <c r="K195" i="1"/>
  <c r="U195" i="1" s="1"/>
  <c r="L195" i="1" s="1"/>
  <c r="M195" i="1" s="1"/>
  <c r="K183" i="1"/>
  <c r="U183" i="1" s="1"/>
  <c r="L183" i="1" s="1"/>
  <c r="M183" i="1" s="1"/>
  <c r="N183" i="1" s="1"/>
  <c r="K178" i="1"/>
  <c r="U178" i="1" s="1"/>
  <c r="L178" i="1" s="1"/>
  <c r="M178" i="1" s="1"/>
  <c r="N178" i="1" s="1"/>
  <c r="K79" i="1"/>
  <c r="U79" i="1" s="1"/>
  <c r="L79" i="1" s="1"/>
  <c r="M79" i="1" s="1"/>
  <c r="N79" i="1" s="1"/>
  <c r="K263" i="1"/>
  <c r="U263" i="1" s="1"/>
  <c r="L263" i="1" s="1"/>
  <c r="M263" i="1" s="1"/>
  <c r="K78" i="1"/>
  <c r="U78" i="1" s="1"/>
  <c r="L78" i="1" s="1"/>
  <c r="M78" i="1" s="1"/>
  <c r="N78" i="1" s="1"/>
  <c r="O78" i="1" s="1"/>
  <c r="P78" i="1" s="1"/>
  <c r="Q78" i="1" s="1"/>
  <c r="K286" i="1"/>
  <c r="U286" i="1" s="1"/>
  <c r="L286" i="1" s="1"/>
  <c r="M286" i="1" s="1"/>
  <c r="N286" i="1" s="1"/>
  <c r="K60" i="1"/>
  <c r="U60" i="1" s="1"/>
  <c r="L60" i="1" s="1"/>
  <c r="M60" i="1" s="1"/>
  <c r="K137" i="1"/>
  <c r="U137" i="1" s="1"/>
  <c r="L137" i="1" s="1"/>
  <c r="M137" i="1" s="1"/>
  <c r="K254" i="1"/>
  <c r="U254" i="1" s="1"/>
  <c r="L254" i="1" s="1"/>
  <c r="M254" i="1" s="1"/>
  <c r="N254" i="1" s="1"/>
  <c r="K289" i="1"/>
  <c r="U289" i="1" s="1"/>
  <c r="L289" i="1" s="1"/>
  <c r="M289" i="1" s="1"/>
  <c r="N289" i="1" s="1"/>
  <c r="K251" i="1"/>
  <c r="U251" i="1" s="1"/>
  <c r="L251" i="1" s="1"/>
  <c r="M251" i="1" s="1"/>
  <c r="N251" i="1" s="1"/>
  <c r="O251" i="1" s="1"/>
  <c r="P251" i="1" s="1"/>
  <c r="Q251" i="1" s="1"/>
  <c r="K126" i="1"/>
  <c r="U126" i="1" s="1"/>
  <c r="L126" i="1" s="1"/>
  <c r="M126" i="1" s="1"/>
  <c r="K149" i="1"/>
  <c r="U149" i="1" s="1"/>
  <c r="L149" i="1" s="1"/>
  <c r="M149" i="1" s="1"/>
  <c r="N149" i="1" s="1"/>
  <c r="K217" i="1"/>
  <c r="U217" i="1" s="1"/>
  <c r="L217" i="1" s="1"/>
  <c r="M217" i="1" s="1"/>
  <c r="K63" i="1"/>
  <c r="U63" i="1" s="1"/>
  <c r="L63" i="1" s="1"/>
  <c r="M63" i="1" s="1"/>
  <c r="N63" i="1" s="1"/>
  <c r="O63" i="1" s="1"/>
  <c r="P63" i="1" s="1"/>
  <c r="Q63" i="1" s="1"/>
  <c r="K200" i="1"/>
  <c r="U200" i="1" s="1"/>
  <c r="L200" i="1" s="1"/>
  <c r="M200" i="1" s="1"/>
  <c r="K209" i="1"/>
  <c r="U209" i="1" s="1"/>
  <c r="L209" i="1" s="1"/>
  <c r="M209" i="1" s="1"/>
  <c r="K155" i="1"/>
  <c r="U155" i="1" s="1"/>
  <c r="L155" i="1" s="1"/>
  <c r="M155" i="1" s="1"/>
  <c r="K176" i="1"/>
  <c r="U176" i="1" s="1"/>
  <c r="L176" i="1" s="1"/>
  <c r="M176" i="1" s="1"/>
  <c r="K57" i="1"/>
  <c r="U57" i="1" s="1"/>
  <c r="L57" i="1" s="1"/>
  <c r="M57" i="1" s="1"/>
  <c r="N57" i="1" s="1"/>
  <c r="K179" i="1"/>
  <c r="U179" i="1" s="1"/>
  <c r="L179" i="1" s="1"/>
  <c r="M179" i="1" s="1"/>
  <c r="K144" i="1"/>
  <c r="U144" i="1" s="1"/>
  <c r="L144" i="1" s="1"/>
  <c r="M144" i="1" s="1"/>
  <c r="N144" i="1" s="1"/>
  <c r="O144" i="1" s="1"/>
  <c r="P144" i="1" s="1"/>
  <c r="Q144" i="1" s="1"/>
  <c r="K281" i="1"/>
  <c r="U281" i="1" s="1"/>
  <c r="L281" i="1" s="1"/>
  <c r="M281" i="1" s="1"/>
  <c r="K9" i="1"/>
  <c r="U9" i="1" s="1"/>
  <c r="L9" i="1" s="1"/>
  <c r="M9" i="1" s="1"/>
  <c r="N9" i="1" s="1"/>
  <c r="K182" i="1"/>
  <c r="U182" i="1" s="1"/>
  <c r="L182" i="1" s="1"/>
  <c r="M182" i="1" s="1"/>
  <c r="K91" i="1"/>
  <c r="U91" i="1" s="1"/>
  <c r="L91" i="1" s="1"/>
  <c r="M91" i="1" s="1"/>
  <c r="K158" i="1"/>
  <c r="U158" i="1" s="1"/>
  <c r="L158" i="1" s="1"/>
  <c r="M158" i="1" s="1"/>
  <c r="K147" i="1"/>
  <c r="U147" i="1" s="1"/>
  <c r="L147" i="1" s="1"/>
  <c r="M147" i="1" s="1"/>
  <c r="N147" i="1" s="1"/>
  <c r="O147" i="1" s="1"/>
  <c r="P147" i="1" s="1"/>
  <c r="Q147" i="1" s="1"/>
  <c r="K203" i="1"/>
  <c r="U203" i="1" s="1"/>
  <c r="L203" i="1" s="1"/>
  <c r="M203" i="1" s="1"/>
  <c r="K237" i="1"/>
  <c r="U237" i="1" s="1"/>
  <c r="L237" i="1" s="1"/>
  <c r="M237" i="1" s="1"/>
  <c r="N237" i="1" s="1"/>
  <c r="K131" i="1"/>
  <c r="U131" i="1" s="1"/>
  <c r="L131" i="1" s="1"/>
  <c r="M131" i="1" s="1"/>
  <c r="N131" i="1" s="1"/>
  <c r="K253" i="1"/>
  <c r="U253" i="1" s="1"/>
  <c r="L253" i="1" s="1"/>
  <c r="M253" i="1" s="1"/>
  <c r="N253" i="1" s="1"/>
  <c r="K150" i="1"/>
  <c r="U150" i="1" s="1"/>
  <c r="L150" i="1" s="1"/>
  <c r="M150" i="1" s="1"/>
  <c r="K125" i="1"/>
  <c r="U125" i="1" s="1"/>
  <c r="L125" i="1" s="1"/>
  <c r="M125" i="1" s="1"/>
  <c r="K80" i="1"/>
  <c r="U80" i="1" s="1"/>
  <c r="L80" i="1" s="1"/>
  <c r="M80" i="1" s="1"/>
  <c r="K276" i="1"/>
  <c r="U276" i="1" s="1"/>
  <c r="L276" i="1" s="1"/>
  <c r="M276" i="1" s="1"/>
  <c r="N276" i="1" s="1"/>
  <c r="O276" i="1" s="1"/>
  <c r="P276" i="1" s="1"/>
  <c r="Q276" i="1" s="1"/>
  <c r="K27" i="1"/>
  <c r="U27" i="1" s="1"/>
  <c r="L27" i="1" s="1"/>
  <c r="M27" i="1" s="1"/>
  <c r="N27" i="1" s="1"/>
  <c r="O27" i="1" s="1"/>
  <c r="P27" i="1" s="1"/>
  <c r="Q27" i="1" s="1"/>
  <c r="K83" i="1"/>
  <c r="U83" i="1" s="1"/>
  <c r="L83" i="1" s="1"/>
  <c r="M83" i="1" s="1"/>
  <c r="N83" i="1" s="1"/>
  <c r="O83" i="1" s="1"/>
  <c r="P83" i="1" s="1"/>
  <c r="Q83" i="1" s="1"/>
  <c r="K112" i="1"/>
  <c r="U112" i="1" s="1"/>
  <c r="L112" i="1" s="1"/>
  <c r="M112" i="1" s="1"/>
  <c r="N112" i="1" s="1"/>
  <c r="K296" i="1"/>
  <c r="U296" i="1" s="1"/>
  <c r="L296" i="1" s="1"/>
  <c r="M296" i="1" s="1"/>
  <c r="N296" i="1" s="1"/>
  <c r="K199" i="1"/>
  <c r="U199" i="1" s="1"/>
  <c r="L199" i="1" s="1"/>
  <c r="M199" i="1" s="1"/>
  <c r="N199" i="1" s="1"/>
  <c r="O199" i="1" s="1"/>
  <c r="P199" i="1" s="1"/>
  <c r="Q199" i="1" s="1"/>
  <c r="K53" i="1"/>
  <c r="U53" i="1" s="1"/>
  <c r="L53" i="1" s="1"/>
  <c r="M53" i="1" s="1"/>
  <c r="K67" i="1"/>
  <c r="U67" i="1" s="1"/>
  <c r="L67" i="1" s="1"/>
  <c r="M67" i="1" s="1"/>
  <c r="K324" i="1"/>
  <c r="U324" i="1" s="1"/>
  <c r="L324" i="1" s="1"/>
  <c r="M324" i="1" s="1"/>
  <c r="N324" i="1" s="1"/>
  <c r="O324" i="1" s="1"/>
  <c r="P324" i="1" s="1"/>
  <c r="Q324" i="1" s="1"/>
  <c r="K21" i="1"/>
  <c r="U21" i="1" s="1"/>
  <c r="L21" i="1" s="1"/>
  <c r="M21" i="1" s="1"/>
  <c r="N21" i="1" s="1"/>
  <c r="K51" i="1"/>
  <c r="U51" i="1" s="1"/>
  <c r="L51" i="1" s="1"/>
  <c r="M51" i="1" s="1"/>
  <c r="N51" i="1" s="1"/>
  <c r="K136" i="1"/>
  <c r="U136" i="1" s="1"/>
  <c r="L136" i="1" s="1"/>
  <c r="M136" i="1" s="1"/>
  <c r="N136" i="1" s="1"/>
  <c r="O136" i="1" s="1"/>
  <c r="P136" i="1" s="1"/>
  <c r="Q136" i="1" s="1"/>
  <c r="K223" i="1"/>
  <c r="U223" i="1" s="1"/>
  <c r="L223" i="1" s="1"/>
  <c r="M223" i="1" s="1"/>
  <c r="N223" i="1" s="1"/>
  <c r="K273" i="1"/>
  <c r="U273" i="1" s="1"/>
  <c r="L273" i="1" s="1"/>
  <c r="M273" i="1" s="1"/>
  <c r="N273" i="1" s="1"/>
  <c r="K274" i="1"/>
  <c r="U274" i="1" s="1"/>
  <c r="L274" i="1" s="1"/>
  <c r="M274" i="1" s="1"/>
  <c r="N274" i="1" s="1"/>
  <c r="K184" i="1"/>
  <c r="U184" i="1" s="1"/>
  <c r="L184" i="1" s="1"/>
  <c r="M184" i="1" s="1"/>
  <c r="N184" i="1" s="1"/>
  <c r="O184" i="1" s="1"/>
  <c r="P184" i="1" s="1"/>
  <c r="Q184" i="1" s="1"/>
  <c r="K175" i="1"/>
  <c r="U175" i="1" s="1"/>
  <c r="L175" i="1" s="1"/>
  <c r="M175" i="1" s="1"/>
  <c r="K48" i="1"/>
  <c r="U48" i="1" s="1"/>
  <c r="L48" i="1" s="1"/>
  <c r="M48" i="1" s="1"/>
  <c r="N48" i="1" s="1"/>
  <c r="O48" i="1" s="1"/>
  <c r="P48" i="1" s="1"/>
  <c r="Q48" i="1" s="1"/>
  <c r="K81" i="1"/>
  <c r="U81" i="1" s="1"/>
  <c r="L81" i="1" s="1"/>
  <c r="M81" i="1" s="1"/>
  <c r="K114" i="1"/>
  <c r="U114" i="1" s="1"/>
  <c r="L114" i="1" s="1"/>
  <c r="M114" i="1" s="1"/>
  <c r="K8" i="1"/>
  <c r="U8" i="1" s="1"/>
  <c r="L8" i="1" s="1"/>
  <c r="K72" i="1"/>
  <c r="U72" i="1" s="1"/>
  <c r="L72" i="1" s="1"/>
  <c r="M72" i="1" s="1"/>
  <c r="K39" i="1"/>
  <c r="U39" i="1" s="1"/>
  <c r="L39" i="1" s="1"/>
  <c r="M39" i="1" s="1"/>
  <c r="K291" i="1"/>
  <c r="U291" i="1" s="1"/>
  <c r="L291" i="1" s="1"/>
  <c r="M291" i="1" s="1"/>
  <c r="N291" i="1" s="1"/>
  <c r="K268" i="1"/>
  <c r="U268" i="1" s="1"/>
  <c r="L268" i="1" s="1"/>
  <c r="M268" i="1" s="1"/>
  <c r="K238" i="1"/>
  <c r="U238" i="1" s="1"/>
  <c r="L238" i="1" s="1"/>
  <c r="M238" i="1" s="1"/>
  <c r="N238" i="1" s="1"/>
  <c r="O238" i="1" s="1"/>
  <c r="P238" i="1" s="1"/>
  <c r="Q238" i="1" s="1"/>
  <c r="K226" i="1"/>
  <c r="U226" i="1" s="1"/>
  <c r="L226" i="1" s="1"/>
  <c r="M226" i="1" s="1"/>
  <c r="K31" i="1"/>
  <c r="U31" i="1" s="1"/>
  <c r="L31" i="1" s="1"/>
  <c r="M31" i="1" s="1"/>
  <c r="K50" i="1"/>
  <c r="U50" i="1" s="1"/>
  <c r="L50" i="1" s="1"/>
  <c r="M50" i="1" s="1"/>
  <c r="K189" i="1"/>
  <c r="U189" i="1" s="1"/>
  <c r="L189" i="1" s="1"/>
  <c r="M189" i="1" s="1"/>
  <c r="K127" i="1"/>
  <c r="U127" i="1" s="1"/>
  <c r="L127" i="1" s="1"/>
  <c r="M127" i="1" s="1"/>
  <c r="K320" i="1"/>
  <c r="U320" i="1" s="1"/>
  <c r="L320" i="1" s="1"/>
  <c r="M320" i="1" s="1"/>
  <c r="N320" i="1" s="1"/>
  <c r="K120" i="1"/>
  <c r="U120" i="1" s="1"/>
  <c r="L120" i="1" s="1"/>
  <c r="M120" i="1" s="1"/>
  <c r="K310" i="1"/>
  <c r="U310" i="1" s="1"/>
  <c r="L310" i="1" s="1"/>
  <c r="M310" i="1" s="1"/>
  <c r="N310" i="1" s="1"/>
  <c r="K75" i="1"/>
  <c r="U75" i="1" s="1"/>
  <c r="L75" i="1" s="1"/>
  <c r="M75" i="1" s="1"/>
  <c r="N75" i="1" s="1"/>
  <c r="O75" i="1" s="1"/>
  <c r="P75" i="1" s="1"/>
  <c r="Q75" i="1" s="1"/>
  <c r="K55" i="1"/>
  <c r="U55" i="1" s="1"/>
  <c r="L55" i="1" s="1"/>
  <c r="M55" i="1" s="1"/>
  <c r="N55" i="1" s="1"/>
  <c r="O55" i="1" s="1"/>
  <c r="P55" i="1" s="1"/>
  <c r="Q55" i="1" s="1"/>
  <c r="K224" i="1"/>
  <c r="U224" i="1" s="1"/>
  <c r="L224" i="1" s="1"/>
  <c r="M224" i="1" s="1"/>
  <c r="K167" i="1"/>
  <c r="U167" i="1" s="1"/>
  <c r="L167" i="1" s="1"/>
  <c r="M167" i="1" s="1"/>
  <c r="N167" i="1" s="1"/>
  <c r="O167" i="1" s="1"/>
  <c r="P167" i="1" s="1"/>
  <c r="Q167" i="1" s="1"/>
  <c r="K295" i="1"/>
  <c r="U295" i="1" s="1"/>
  <c r="L295" i="1" s="1"/>
  <c r="M295" i="1" s="1"/>
  <c r="N295" i="1" s="1"/>
  <c r="O295" i="1" s="1"/>
  <c r="P295" i="1" s="1"/>
  <c r="Q295" i="1" s="1"/>
  <c r="K301" i="1"/>
  <c r="U301" i="1" s="1"/>
  <c r="L301" i="1" s="1"/>
  <c r="M301" i="1" s="1"/>
  <c r="K18" i="1"/>
  <c r="U18" i="1" s="1"/>
  <c r="L18" i="1" s="1"/>
  <c r="M18" i="1" s="1"/>
  <c r="N18" i="1" s="1"/>
  <c r="O18" i="1" s="1"/>
  <c r="P18" i="1" s="1"/>
  <c r="Q18" i="1" s="1"/>
  <c r="K153" i="1"/>
  <c r="U153" i="1" s="1"/>
  <c r="L153" i="1" s="1"/>
  <c r="M153" i="1" s="1"/>
  <c r="N153" i="1" s="1"/>
  <c r="O153" i="1" s="1"/>
  <c r="P153" i="1" s="1"/>
  <c r="Q153" i="1" s="1"/>
  <c r="K77" i="1"/>
  <c r="U77" i="1" s="1"/>
  <c r="L77" i="1" s="1"/>
  <c r="M77" i="1" s="1"/>
  <c r="N77" i="1" s="1"/>
  <c r="K194" i="1"/>
  <c r="U194" i="1" s="1"/>
  <c r="L194" i="1" s="1"/>
  <c r="M194" i="1" s="1"/>
  <c r="K104" i="1"/>
  <c r="U104" i="1" s="1"/>
  <c r="L104" i="1" s="1"/>
  <c r="M104" i="1" s="1"/>
  <c r="K277" i="1"/>
  <c r="U277" i="1" s="1"/>
  <c r="L277" i="1" s="1"/>
  <c r="M277" i="1" s="1"/>
  <c r="K26" i="1"/>
  <c r="U26" i="1" s="1"/>
  <c r="L26" i="1" s="1"/>
  <c r="M26" i="1" s="1"/>
  <c r="K315" i="1"/>
  <c r="U315" i="1" s="1"/>
  <c r="L315" i="1" s="1"/>
  <c r="M315" i="1" s="1"/>
  <c r="N315" i="1" s="1"/>
  <c r="O315" i="1" s="1"/>
  <c r="P315" i="1" s="1"/>
  <c r="Q315" i="1" s="1"/>
  <c r="K230" i="1"/>
  <c r="U230" i="1" s="1"/>
  <c r="L230" i="1" s="1"/>
  <c r="M230" i="1" s="1"/>
  <c r="K299" i="1"/>
  <c r="U299" i="1" s="1"/>
  <c r="L299" i="1" s="1"/>
  <c r="M299" i="1" s="1"/>
  <c r="K284" i="1"/>
  <c r="U284" i="1" s="1"/>
  <c r="L284" i="1" s="1"/>
  <c r="M284" i="1" s="1"/>
  <c r="N284" i="1" s="1"/>
  <c r="O284" i="1" s="1"/>
  <c r="P284" i="1" s="1"/>
  <c r="Q284" i="1" s="1"/>
  <c r="K58" i="1"/>
  <c r="U58" i="1" s="1"/>
  <c r="L58" i="1" s="1"/>
  <c r="M58" i="1" s="1"/>
  <c r="N58" i="1" s="1"/>
  <c r="O58" i="1" s="1"/>
  <c r="P58" i="1" s="1"/>
  <c r="Q58" i="1" s="1"/>
  <c r="K171" i="1"/>
  <c r="U171" i="1" s="1"/>
  <c r="L171" i="1" s="1"/>
  <c r="M171" i="1" s="1"/>
  <c r="N171" i="1" s="1"/>
  <c r="K20" i="1"/>
  <c r="U20" i="1" s="1"/>
  <c r="L20" i="1" s="1"/>
  <c r="M20" i="1" s="1"/>
  <c r="N20" i="1" s="1"/>
  <c r="K192" i="1"/>
  <c r="U192" i="1" s="1"/>
  <c r="L192" i="1" s="1"/>
  <c r="M192" i="1" s="1"/>
  <c r="K204" i="1"/>
  <c r="U204" i="1" s="1"/>
  <c r="L204" i="1" s="1"/>
  <c r="M204" i="1" s="1"/>
  <c r="N204" i="1" s="1"/>
  <c r="O204" i="1" s="1"/>
  <c r="P204" i="1" s="1"/>
  <c r="Q204" i="1" s="1"/>
  <c r="K56" i="1"/>
  <c r="U56" i="1" s="1"/>
  <c r="L56" i="1" s="1"/>
  <c r="M56" i="1" s="1"/>
  <c r="K70" i="1"/>
  <c r="U70" i="1" s="1"/>
  <c r="L70" i="1" s="1"/>
  <c r="M70" i="1" s="1"/>
  <c r="N70" i="1" s="1"/>
  <c r="K124" i="1"/>
  <c r="U124" i="1" s="1"/>
  <c r="L124" i="1" s="1"/>
  <c r="M124" i="1" s="1"/>
  <c r="K118" i="1"/>
  <c r="U118" i="1" s="1"/>
  <c r="L118" i="1" s="1"/>
  <c r="M118" i="1" s="1"/>
  <c r="K180" i="1"/>
  <c r="U180" i="1" s="1"/>
  <c r="L180" i="1" s="1"/>
  <c r="M180" i="1" s="1"/>
  <c r="N180" i="1" s="1"/>
  <c r="K160" i="1"/>
  <c r="U160" i="1" s="1"/>
  <c r="L160" i="1" s="1"/>
  <c r="M160" i="1" s="1"/>
  <c r="N160" i="1" s="1"/>
  <c r="K164" i="1"/>
  <c r="U164" i="1" s="1"/>
  <c r="L164" i="1" s="1"/>
  <c r="M164" i="1" s="1"/>
  <c r="N164" i="1" s="1"/>
  <c r="K322" i="1"/>
  <c r="U322" i="1" s="1"/>
  <c r="L322" i="1" s="1"/>
  <c r="M322" i="1" s="1"/>
  <c r="N322" i="1" s="1"/>
  <c r="K140" i="1"/>
  <c r="U140" i="1" s="1"/>
  <c r="L140" i="1" s="1"/>
  <c r="M140" i="1" s="1"/>
  <c r="K68" i="1"/>
  <c r="U68" i="1" s="1"/>
  <c r="L68" i="1" s="1"/>
  <c r="M68" i="1" s="1"/>
  <c r="N68" i="1" s="1"/>
  <c r="O68" i="1" s="1"/>
  <c r="P68" i="1" s="1"/>
  <c r="Q68" i="1" s="1"/>
  <c r="K116" i="1"/>
  <c r="U116" i="1" s="1"/>
  <c r="L116" i="1" s="1"/>
  <c r="M116" i="1" s="1"/>
  <c r="N116" i="1" s="1"/>
  <c r="K96" i="1"/>
  <c r="U96" i="1" s="1"/>
  <c r="L96" i="1" s="1"/>
  <c r="M96" i="1" s="1"/>
  <c r="N96" i="1" s="1"/>
  <c r="O96" i="1" s="1"/>
  <c r="P96" i="1" s="1"/>
  <c r="Q96" i="1" s="1"/>
  <c r="K129" i="1"/>
  <c r="U129" i="1" s="1"/>
  <c r="L129" i="1" s="1"/>
  <c r="M129" i="1" s="1"/>
  <c r="N129" i="1" s="1"/>
  <c r="K193" i="1"/>
  <c r="U193" i="1" s="1"/>
  <c r="L193" i="1" s="1"/>
  <c r="M193" i="1" s="1"/>
  <c r="N193" i="1" s="1"/>
  <c r="O193" i="1" s="1"/>
  <c r="P193" i="1" s="1"/>
  <c r="Q193" i="1" s="1"/>
  <c r="K236" i="1"/>
  <c r="U236" i="1" s="1"/>
  <c r="L236" i="1" s="1"/>
  <c r="M236" i="1" s="1"/>
  <c r="N236" i="1" s="1"/>
  <c r="O236" i="1" s="1"/>
  <c r="P236" i="1" s="1"/>
  <c r="Q236" i="1" s="1"/>
  <c r="K190" i="1"/>
  <c r="U190" i="1" s="1"/>
  <c r="L190" i="1" s="1"/>
  <c r="M190" i="1" s="1"/>
  <c r="N190" i="1" s="1"/>
  <c r="K107" i="1"/>
  <c r="U107" i="1" s="1"/>
  <c r="L107" i="1" s="1"/>
  <c r="M107" i="1" s="1"/>
  <c r="K235" i="1"/>
  <c r="U235" i="1" s="1"/>
  <c r="L235" i="1" s="1"/>
  <c r="M235" i="1" s="1"/>
  <c r="N235" i="1" s="1"/>
  <c r="O235" i="1" s="1"/>
  <c r="P235" i="1" s="1"/>
  <c r="Q235" i="1" s="1"/>
  <c r="K128" i="1"/>
  <c r="U128" i="1" s="1"/>
  <c r="L128" i="1" s="1"/>
  <c r="M128" i="1" s="1"/>
  <c r="N128" i="1" s="1"/>
  <c r="O128" i="1" s="1"/>
  <c r="P128" i="1" s="1"/>
  <c r="Q128" i="1" s="1"/>
  <c r="K76" i="1"/>
  <c r="U76" i="1" s="1"/>
  <c r="L76" i="1" s="1"/>
  <c r="M76" i="1" s="1"/>
  <c r="K258" i="1"/>
  <c r="U258" i="1" s="1"/>
  <c r="L258" i="1" s="1"/>
  <c r="M258" i="1" s="1"/>
  <c r="N258" i="1" s="1"/>
  <c r="O258" i="1" s="1"/>
  <c r="P258" i="1" s="1"/>
  <c r="Q258" i="1" s="1"/>
  <c r="K330" i="1"/>
  <c r="U330" i="1" s="1"/>
  <c r="L330" i="1" s="1"/>
  <c r="M330" i="1" s="1"/>
  <c r="K38" i="1"/>
  <c r="U38" i="1" s="1"/>
  <c r="L38" i="1" s="1"/>
  <c r="M38" i="1" s="1"/>
  <c r="N38" i="1" s="1"/>
  <c r="K52" i="1"/>
  <c r="U52" i="1" s="1"/>
  <c r="L52" i="1" s="1"/>
  <c r="M52" i="1" s="1"/>
  <c r="N52" i="1" s="1"/>
  <c r="O52" i="1" s="1"/>
  <c r="P52" i="1" s="1"/>
  <c r="Q52" i="1" s="1"/>
  <c r="K12" i="1"/>
  <c r="U12" i="1" s="1"/>
  <c r="L12" i="1" s="1"/>
  <c r="M12" i="1" s="1"/>
  <c r="N12" i="1" s="1"/>
  <c r="K49" i="1"/>
  <c r="U49" i="1" s="1"/>
  <c r="L49" i="1" s="1"/>
  <c r="M49" i="1" s="1"/>
  <c r="K45" i="1"/>
  <c r="U45" i="1" s="1"/>
  <c r="L45" i="1" s="1"/>
  <c r="M45" i="1" s="1"/>
  <c r="N45" i="1" s="1"/>
  <c r="O45" i="1" s="1"/>
  <c r="P45" i="1" s="1"/>
  <c r="Q45" i="1" s="1"/>
  <c r="K163" i="1"/>
  <c r="U163" i="1" s="1"/>
  <c r="L163" i="1" s="1"/>
  <c r="M163" i="1" s="1"/>
  <c r="N163" i="1" s="1"/>
  <c r="O163" i="1" s="1"/>
  <c r="P163" i="1" s="1"/>
  <c r="Q163" i="1" s="1"/>
  <c r="K212" i="1"/>
  <c r="U212" i="1" s="1"/>
  <c r="L212" i="1" s="1"/>
  <c r="M212" i="1" s="1"/>
  <c r="N212" i="1" s="1"/>
  <c r="K314" i="1"/>
  <c r="U314" i="1" s="1"/>
  <c r="L314" i="1" s="1"/>
  <c r="M314" i="1" s="1"/>
  <c r="K298" i="1"/>
  <c r="U298" i="1" s="1"/>
  <c r="L298" i="1" s="1"/>
  <c r="M298" i="1" s="1"/>
  <c r="N298" i="1" s="1"/>
  <c r="O298" i="1" s="1"/>
  <c r="P298" i="1" s="1"/>
  <c r="Q298" i="1" s="1"/>
  <c r="K100" i="1"/>
  <c r="U100" i="1" s="1"/>
  <c r="L100" i="1" s="1"/>
  <c r="M100" i="1" s="1"/>
  <c r="N100" i="1" s="1"/>
  <c r="K93" i="1"/>
  <c r="U93" i="1" s="1"/>
  <c r="L93" i="1" s="1"/>
  <c r="M93" i="1" s="1"/>
  <c r="N93" i="1" s="1"/>
  <c r="O93" i="1" s="1"/>
  <c r="P93" i="1" s="1"/>
  <c r="Q93" i="1" s="1"/>
  <c r="K25" i="1"/>
  <c r="U25" i="1" s="1"/>
  <c r="L25" i="1" s="1"/>
  <c r="M25" i="1" s="1"/>
  <c r="K157" i="1"/>
  <c r="U157" i="1" s="1"/>
  <c r="L157" i="1" s="1"/>
  <c r="M157" i="1" s="1"/>
  <c r="N157" i="1" s="1"/>
  <c r="O157" i="1" s="1"/>
  <c r="P157" i="1" s="1"/>
  <c r="Q157" i="1" s="1"/>
  <c r="K35" i="1"/>
  <c r="U35" i="1" s="1"/>
  <c r="L35" i="1" s="1"/>
  <c r="M35" i="1" s="1"/>
  <c r="N35" i="1" s="1"/>
  <c r="K33" i="1"/>
  <c r="U33" i="1" s="1"/>
  <c r="L33" i="1" s="1"/>
  <c r="M33" i="1" s="1"/>
  <c r="N33" i="1" s="1"/>
  <c r="O33" i="1" s="1"/>
  <c r="P33" i="1" s="1"/>
  <c r="Q33" i="1" s="1"/>
  <c r="K222" i="1"/>
  <c r="U222" i="1" s="1"/>
  <c r="L222" i="1" s="1"/>
  <c r="M222" i="1" s="1"/>
  <c r="K169" i="1"/>
  <c r="U169" i="1" s="1"/>
  <c r="L169" i="1" s="1"/>
  <c r="M169" i="1" s="1"/>
  <c r="N169" i="1" s="1"/>
  <c r="O169" i="1" s="1"/>
  <c r="P169" i="1" s="1"/>
  <c r="Q169" i="1" s="1"/>
  <c r="K161" i="1"/>
  <c r="U161" i="1" s="1"/>
  <c r="L161" i="1" s="1"/>
  <c r="M161" i="1" s="1"/>
  <c r="K216" i="1"/>
  <c r="U216" i="1" s="1"/>
  <c r="L216" i="1" s="1"/>
  <c r="M216" i="1" s="1"/>
  <c r="N216" i="1" s="1"/>
  <c r="O216" i="1" s="1"/>
  <c r="P216" i="1" s="1"/>
  <c r="Q216" i="1" s="1"/>
  <c r="K255" i="1"/>
  <c r="U255" i="1" s="1"/>
  <c r="L255" i="1" s="1"/>
  <c r="M255" i="1" s="1"/>
  <c r="K44" i="1"/>
  <c r="U44" i="1" s="1"/>
  <c r="L44" i="1" s="1"/>
  <c r="M44" i="1" s="1"/>
  <c r="K288" i="1"/>
  <c r="U288" i="1" s="1"/>
  <c r="L288" i="1" s="1"/>
  <c r="M288" i="1" s="1"/>
  <c r="N288" i="1" s="1"/>
  <c r="O288" i="1" s="1"/>
  <c r="P288" i="1" s="1"/>
  <c r="Q288" i="1" s="1"/>
  <c r="K151" i="1"/>
  <c r="U151" i="1" s="1"/>
  <c r="L151" i="1" s="1"/>
  <c r="M151" i="1" s="1"/>
  <c r="K292" i="1"/>
  <c r="U292" i="1" s="1"/>
  <c r="L292" i="1" s="1"/>
  <c r="M292" i="1" s="1"/>
  <c r="K233" i="1"/>
  <c r="U233" i="1" s="1"/>
  <c r="L233" i="1" s="1"/>
  <c r="M233" i="1" s="1"/>
  <c r="K242" i="1"/>
  <c r="U242" i="1" s="1"/>
  <c r="L242" i="1" s="1"/>
  <c r="M242" i="1" s="1"/>
  <c r="N242" i="1" s="1"/>
  <c r="O242" i="1" s="1"/>
  <c r="P242" i="1" s="1"/>
  <c r="Q242" i="1" s="1"/>
  <c r="K308" i="1"/>
  <c r="U308" i="1" s="1"/>
  <c r="L308" i="1" s="1"/>
  <c r="M308" i="1" s="1"/>
  <c r="K71" i="1"/>
  <c r="U71" i="1" s="1"/>
  <c r="L71" i="1" s="1"/>
  <c r="M71" i="1" s="1"/>
  <c r="K312" i="1"/>
  <c r="U312" i="1" s="1"/>
  <c r="L312" i="1" s="1"/>
  <c r="M312" i="1" s="1"/>
  <c r="N312" i="1" s="1"/>
  <c r="K201" i="1"/>
  <c r="U201" i="1" s="1"/>
  <c r="L201" i="1" s="1"/>
  <c r="M201" i="1" s="1"/>
  <c r="K135" i="1"/>
  <c r="U135" i="1" s="1"/>
  <c r="L135" i="1" s="1"/>
  <c r="M135" i="1" s="1"/>
  <c r="N135" i="1" s="1"/>
  <c r="O135" i="1" s="1"/>
  <c r="P135" i="1" s="1"/>
  <c r="Q135" i="1" s="1"/>
  <c r="K331" i="1"/>
  <c r="U331" i="1" s="1"/>
  <c r="L331" i="1" s="1"/>
  <c r="M331" i="1" s="1"/>
  <c r="N331" i="1" s="1"/>
  <c r="O331" i="1" s="1"/>
  <c r="P331" i="1" s="1"/>
  <c r="Q331" i="1" s="1"/>
  <c r="K325" i="1"/>
  <c r="U325" i="1" s="1"/>
  <c r="L325" i="1" s="1"/>
  <c r="M325" i="1" s="1"/>
  <c r="K231" i="1"/>
  <c r="U231" i="1" s="1"/>
  <c r="L231" i="1" s="1"/>
  <c r="M231" i="1" s="1"/>
  <c r="K282" i="1"/>
  <c r="U282" i="1" s="1"/>
  <c r="L282" i="1" s="1"/>
  <c r="M282" i="1" s="1"/>
  <c r="N282" i="1" s="1"/>
  <c r="K257" i="1"/>
  <c r="U257" i="1" s="1"/>
  <c r="L257" i="1" s="1"/>
  <c r="M257" i="1" s="1"/>
  <c r="N257" i="1" s="1"/>
  <c r="K227" i="1"/>
  <c r="U227" i="1" s="1"/>
  <c r="L227" i="1" s="1"/>
  <c r="M227" i="1" s="1"/>
  <c r="K156" i="1"/>
  <c r="U156" i="1" s="1"/>
  <c r="L156" i="1" s="1"/>
  <c r="M156" i="1" s="1"/>
  <c r="K95" i="1"/>
  <c r="U95" i="1" s="1"/>
  <c r="L95" i="1" s="1"/>
  <c r="M95" i="1" s="1"/>
  <c r="N95" i="1" s="1"/>
  <c r="O95" i="1" s="1"/>
  <c r="P95" i="1" s="1"/>
  <c r="Q95" i="1" s="1"/>
  <c r="K297" i="1"/>
  <c r="U297" i="1" s="1"/>
  <c r="L297" i="1" s="1"/>
  <c r="M297" i="1" s="1"/>
  <c r="N297" i="1" s="1"/>
  <c r="O297" i="1" s="1"/>
  <c r="P297" i="1" s="1"/>
  <c r="Q297" i="1" s="1"/>
  <c r="K210" i="1"/>
  <c r="U210" i="1" s="1"/>
  <c r="L210" i="1" s="1"/>
  <c r="M210" i="1" s="1"/>
  <c r="N210" i="1" s="1"/>
  <c r="K313" i="1"/>
  <c r="U313" i="1" s="1"/>
  <c r="L313" i="1" s="1"/>
  <c r="M313" i="1" s="1"/>
  <c r="N313" i="1" s="1"/>
  <c r="K88" i="1"/>
  <c r="U88" i="1" s="1"/>
  <c r="L88" i="1" s="1"/>
  <c r="M88" i="1" s="1"/>
  <c r="K165" i="1"/>
  <c r="U165" i="1" s="1"/>
  <c r="L165" i="1" s="1"/>
  <c r="M165" i="1" s="1"/>
  <c r="N165" i="1" s="1"/>
  <c r="O165" i="1" s="1"/>
  <c r="P165" i="1" s="1"/>
  <c r="Q165" i="1" s="1"/>
  <c r="K206" i="1"/>
  <c r="U206" i="1" s="1"/>
  <c r="L206" i="1" s="1"/>
  <c r="M206" i="1" s="1"/>
  <c r="N206" i="1" s="1"/>
  <c r="K90" i="1"/>
  <c r="U90" i="1" s="1"/>
  <c r="L90" i="1" s="1"/>
  <c r="M90" i="1" s="1"/>
  <c r="N90" i="1" s="1"/>
  <c r="K61" i="1"/>
  <c r="U61" i="1" s="1"/>
  <c r="L61" i="1" s="1"/>
  <c r="M61" i="1" s="1"/>
  <c r="K66" i="1"/>
  <c r="U66" i="1" s="1"/>
  <c r="L66" i="1" s="1"/>
  <c r="M66" i="1" s="1"/>
  <c r="N66" i="1" s="1"/>
  <c r="O66" i="1" s="1"/>
  <c r="P66" i="1" s="1"/>
  <c r="Q66" i="1" s="1"/>
  <c r="K119" i="1"/>
  <c r="U119" i="1" s="1"/>
  <c r="L119" i="1" s="1"/>
  <c r="M119" i="1" s="1"/>
  <c r="N119" i="1" s="1"/>
  <c r="O119" i="1" s="1"/>
  <c r="P119" i="1" s="1"/>
  <c r="Q119" i="1" s="1"/>
  <c r="K256" i="1"/>
  <c r="U256" i="1" s="1"/>
  <c r="L256" i="1" s="1"/>
  <c r="M256" i="1" s="1"/>
  <c r="K46" i="1"/>
  <c r="U46" i="1" s="1"/>
  <c r="L46" i="1" s="1"/>
  <c r="M46" i="1" s="1"/>
  <c r="N46" i="1" s="1"/>
  <c r="K215" i="1"/>
  <c r="U215" i="1" s="1"/>
  <c r="L215" i="1" s="1"/>
  <c r="M215" i="1" s="1"/>
  <c r="N215" i="1" s="1"/>
  <c r="K196" i="1"/>
  <c r="U196" i="1" s="1"/>
  <c r="L196" i="1" s="1"/>
  <c r="M196" i="1" s="1"/>
  <c r="K166" i="1"/>
  <c r="U166" i="1" s="1"/>
  <c r="L166" i="1" s="1"/>
  <c r="M166" i="1" s="1"/>
  <c r="N166" i="1" s="1"/>
  <c r="K280" i="1"/>
  <c r="U280" i="1" s="1"/>
  <c r="L280" i="1" s="1"/>
  <c r="M280" i="1" s="1"/>
  <c r="N280" i="1" s="1"/>
  <c r="K105" i="1"/>
  <c r="U105" i="1" s="1"/>
  <c r="L105" i="1" s="1"/>
  <c r="M105" i="1" s="1"/>
  <c r="N105" i="1" s="1"/>
  <c r="O105" i="1" s="1"/>
  <c r="P105" i="1" s="1"/>
  <c r="Q105" i="1" s="1"/>
  <c r="K211" i="1"/>
  <c r="U211" i="1" s="1"/>
  <c r="L211" i="1" s="1"/>
  <c r="M211" i="1" s="1"/>
  <c r="N211" i="1" s="1"/>
  <c r="O211" i="1" s="1"/>
  <c r="P211" i="1" s="1"/>
  <c r="Q211" i="1" s="1"/>
  <c r="K329" i="1"/>
  <c r="U329" i="1" s="1"/>
  <c r="L329" i="1" s="1"/>
  <c r="M329" i="1" s="1"/>
  <c r="K306" i="1"/>
  <c r="U306" i="1" s="1"/>
  <c r="L306" i="1" s="1"/>
  <c r="M306" i="1" s="1"/>
  <c r="N306" i="1" s="1"/>
  <c r="K168" i="1"/>
  <c r="U168" i="1" s="1"/>
  <c r="L168" i="1" s="1"/>
  <c r="M168" i="1" s="1"/>
  <c r="K159" i="1"/>
  <c r="U159" i="1" s="1"/>
  <c r="L159" i="1" s="1"/>
  <c r="M159" i="1" s="1"/>
  <c r="N159" i="1" s="1"/>
  <c r="O159" i="1" s="1"/>
  <c r="P159" i="1" s="1"/>
  <c r="Q159" i="1" s="1"/>
  <c r="K307" i="1"/>
  <c r="U307" i="1" s="1"/>
  <c r="L307" i="1" s="1"/>
  <c r="M307" i="1" s="1"/>
  <c r="K318" i="1"/>
  <c r="U318" i="1" s="1"/>
  <c r="L318" i="1" s="1"/>
  <c r="M318" i="1" s="1"/>
  <c r="K326" i="1"/>
  <c r="U326" i="1" s="1"/>
  <c r="L326" i="1" s="1"/>
  <c r="M326" i="1" s="1"/>
  <c r="N326" i="1" s="1"/>
  <c r="K145" i="1"/>
  <c r="U145" i="1" s="1"/>
  <c r="L145" i="1" s="1"/>
  <c r="M145" i="1" s="1"/>
  <c r="N145" i="1" s="1"/>
  <c r="O145" i="1" s="1"/>
  <c r="P145" i="1" s="1"/>
  <c r="Q145" i="1" s="1"/>
  <c r="K249" i="1"/>
  <c r="U249" i="1" s="1"/>
  <c r="L249" i="1" s="1"/>
  <c r="M249" i="1" s="1"/>
  <c r="K73" i="1"/>
  <c r="U73" i="1" s="1"/>
  <c r="L73" i="1" s="1"/>
  <c r="M73" i="1" s="1"/>
  <c r="N73" i="1" s="1"/>
  <c r="K132" i="1"/>
  <c r="U132" i="1" s="1"/>
  <c r="L132" i="1" s="1"/>
  <c r="M132" i="1" s="1"/>
  <c r="N132" i="1" s="1"/>
  <c r="K316" i="1"/>
  <c r="U316" i="1" s="1"/>
  <c r="L316" i="1" s="1"/>
  <c r="M316" i="1" s="1"/>
  <c r="N316" i="1" s="1"/>
  <c r="O316" i="1" s="1"/>
  <c r="P316" i="1" s="1"/>
  <c r="Q316" i="1" s="1"/>
  <c r="K14" i="1"/>
  <c r="U14" i="1" s="1"/>
  <c r="L14" i="1" s="1"/>
  <c r="M14" i="1" s="1"/>
  <c r="N14" i="1" s="1"/>
  <c r="O14" i="1" s="1"/>
  <c r="P14" i="1" s="1"/>
  <c r="Q14" i="1" s="1"/>
  <c r="K186" i="1"/>
  <c r="U186" i="1" s="1"/>
  <c r="L186" i="1" s="1"/>
  <c r="M186" i="1" s="1"/>
  <c r="N186" i="1" s="1"/>
  <c r="K303" i="1"/>
  <c r="U303" i="1" s="1"/>
  <c r="L303" i="1" s="1"/>
  <c r="M303" i="1" s="1"/>
  <c r="K82" i="1"/>
  <c r="U82" i="1" s="1"/>
  <c r="L82" i="1" s="1"/>
  <c r="M82" i="1" s="1"/>
  <c r="K309" i="1"/>
  <c r="U309" i="1" s="1"/>
  <c r="L309" i="1" s="1"/>
  <c r="M309" i="1" s="1"/>
  <c r="N309" i="1" s="1"/>
  <c r="K172" i="1"/>
  <c r="U172" i="1" s="1"/>
  <c r="L172" i="1" s="1"/>
  <c r="M172" i="1" s="1"/>
  <c r="N172" i="1" s="1"/>
  <c r="K304" i="1"/>
  <c r="U304" i="1" s="1"/>
  <c r="L304" i="1" s="1"/>
  <c r="M304" i="1" s="1"/>
  <c r="K170" i="1"/>
  <c r="U170" i="1" s="1"/>
  <c r="L170" i="1" s="1"/>
  <c r="M170" i="1" s="1"/>
  <c r="K102" i="1"/>
  <c r="U102" i="1" s="1"/>
  <c r="L102" i="1" s="1"/>
  <c r="M102" i="1" s="1"/>
  <c r="N102" i="1" s="1"/>
  <c r="O102" i="1" s="1"/>
  <c r="P102" i="1" s="1"/>
  <c r="Q102" i="1" s="1"/>
  <c r="K269" i="1"/>
  <c r="U269" i="1" s="1"/>
  <c r="L269" i="1" s="1"/>
  <c r="M269" i="1" s="1"/>
  <c r="N269" i="1" s="1"/>
  <c r="K108" i="1"/>
  <c r="U108" i="1" s="1"/>
  <c r="L108" i="1" s="1"/>
  <c r="M108" i="1" s="1"/>
  <c r="N108" i="1" s="1"/>
  <c r="K162" i="1"/>
  <c r="U162" i="1" s="1"/>
  <c r="L162" i="1" s="1"/>
  <c r="M162" i="1" s="1"/>
  <c r="N162" i="1" s="1"/>
  <c r="K148" i="1"/>
  <c r="U148" i="1" s="1"/>
  <c r="L148" i="1" s="1"/>
  <c r="M148" i="1" s="1"/>
  <c r="N148" i="1" s="1"/>
  <c r="O148" i="1" s="1"/>
  <c r="P148" i="1" s="1"/>
  <c r="Q148" i="1" s="1"/>
  <c r="K141" i="1"/>
  <c r="U141" i="1" s="1"/>
  <c r="L141" i="1" s="1"/>
  <c r="M141" i="1" s="1"/>
  <c r="N141" i="1" s="1"/>
  <c r="O141" i="1" s="1"/>
  <c r="P141" i="1" s="1"/>
  <c r="Q141" i="1" s="1"/>
  <c r="K139" i="1"/>
  <c r="U139" i="1" s="1"/>
  <c r="L139" i="1" s="1"/>
  <c r="M139" i="1" s="1"/>
  <c r="K214" i="1"/>
  <c r="U214" i="1" s="1"/>
  <c r="L214" i="1" s="1"/>
  <c r="M214" i="1" s="1"/>
  <c r="K106" i="1"/>
  <c r="U106" i="1" s="1"/>
  <c r="L106" i="1" s="1"/>
  <c r="M106" i="1" s="1"/>
  <c r="N106" i="1" s="1"/>
  <c r="K22" i="1"/>
  <c r="U22" i="1" s="1"/>
  <c r="L22" i="1" s="1"/>
  <c r="M22" i="1" s="1"/>
  <c r="N22" i="1" s="1"/>
  <c r="O22" i="1" s="1"/>
  <c r="P22" i="1" s="1"/>
  <c r="Q22" i="1" s="1"/>
  <c r="K89" i="1"/>
  <c r="U89" i="1" s="1"/>
  <c r="L89" i="1" s="1"/>
  <c r="M89" i="1" s="1"/>
  <c r="N89" i="1" s="1"/>
  <c r="K279" i="1"/>
  <c r="U279" i="1" s="1"/>
  <c r="L279" i="1" s="1"/>
  <c r="M279" i="1" s="1"/>
  <c r="N279" i="1" s="1"/>
  <c r="K69" i="1"/>
  <c r="U69" i="1" s="1"/>
  <c r="L69" i="1" s="1"/>
  <c r="M69" i="1" s="1"/>
  <c r="N69" i="1" s="1"/>
  <c r="O69" i="1" s="1"/>
  <c r="P69" i="1" s="1"/>
  <c r="Q69" i="1" s="1"/>
  <c r="K59" i="1"/>
  <c r="U59" i="1" s="1"/>
  <c r="L59" i="1" s="1"/>
  <c r="M59" i="1" s="1"/>
  <c r="N59" i="1" s="1"/>
  <c r="K42" i="1"/>
  <c r="U42" i="1" s="1"/>
  <c r="L42" i="1" s="1"/>
  <c r="M42" i="1" s="1"/>
  <c r="N42" i="1" s="1"/>
  <c r="K84" i="1"/>
  <c r="U84" i="1" s="1"/>
  <c r="L84" i="1" s="1"/>
  <c r="M84" i="1" s="1"/>
  <c r="K272" i="1"/>
  <c r="U272" i="1" s="1"/>
  <c r="L272" i="1" s="1"/>
  <c r="M272" i="1" s="1"/>
  <c r="N272" i="1" s="1"/>
  <c r="K205" i="1"/>
  <c r="U205" i="1" s="1"/>
  <c r="L205" i="1" s="1"/>
  <c r="M205" i="1" s="1"/>
  <c r="K142" i="1"/>
  <c r="U142" i="1" s="1"/>
  <c r="L142" i="1" s="1"/>
  <c r="M142" i="1" s="1"/>
  <c r="N142" i="1" s="1"/>
  <c r="K143" i="1"/>
  <c r="U143" i="1" s="1"/>
  <c r="L143" i="1" s="1"/>
  <c r="M143" i="1" s="1"/>
  <c r="K225" i="1"/>
  <c r="U225" i="1" s="1"/>
  <c r="L225" i="1" s="1"/>
  <c r="M225" i="1" s="1"/>
  <c r="K103" i="1"/>
  <c r="U103" i="1" s="1"/>
  <c r="L103" i="1" s="1"/>
  <c r="M103" i="1" s="1"/>
  <c r="N103" i="1" s="1"/>
  <c r="K185" i="1"/>
  <c r="U185" i="1" s="1"/>
  <c r="L185" i="1" s="1"/>
  <c r="M185" i="1" s="1"/>
  <c r="K98" i="1"/>
  <c r="U98" i="1" s="1"/>
  <c r="L98" i="1" s="1"/>
  <c r="M98" i="1" s="1"/>
  <c r="K29" i="1"/>
  <c r="U29" i="1" s="1"/>
  <c r="L29" i="1" s="1"/>
  <c r="M29" i="1" s="1"/>
  <c r="N29" i="1" s="1"/>
  <c r="K293" i="1"/>
  <c r="U293" i="1" s="1"/>
  <c r="L293" i="1" s="1"/>
  <c r="M293" i="1" s="1"/>
  <c r="K121" i="1"/>
  <c r="U121" i="1" s="1"/>
  <c r="L121" i="1" s="1"/>
  <c r="M121" i="1" s="1"/>
  <c r="N121" i="1" s="1"/>
  <c r="O121" i="1" s="1"/>
  <c r="P121" i="1" s="1"/>
  <c r="Q121" i="1" s="1"/>
  <c r="K220" i="1"/>
  <c r="U220" i="1" s="1"/>
  <c r="L220" i="1" s="1"/>
  <c r="M220" i="1" s="1"/>
  <c r="N220" i="1" s="1"/>
  <c r="O220" i="1" s="1"/>
  <c r="P220" i="1" s="1"/>
  <c r="Q220" i="1" s="1"/>
  <c r="K300" i="1"/>
  <c r="U300" i="1" s="1"/>
  <c r="L300" i="1" s="1"/>
  <c r="M300" i="1" s="1"/>
  <c r="K218" i="1"/>
  <c r="U218" i="1" s="1"/>
  <c r="L218" i="1" s="1"/>
  <c r="M218" i="1" s="1"/>
  <c r="K323" i="1"/>
  <c r="U323" i="1" s="1"/>
  <c r="L323" i="1" s="1"/>
  <c r="M323" i="1" s="1"/>
  <c r="N323" i="1" s="1"/>
  <c r="K34" i="1"/>
  <c r="U34" i="1" s="1"/>
  <c r="L34" i="1" s="1"/>
  <c r="M34" i="1" s="1"/>
  <c r="K154" i="1"/>
  <c r="U154" i="1" s="1"/>
  <c r="L154" i="1" s="1"/>
  <c r="M154" i="1" s="1"/>
  <c r="K267" i="1"/>
  <c r="U267" i="1" s="1"/>
  <c r="L267" i="1" s="1"/>
  <c r="M267" i="1" s="1"/>
  <c r="N267" i="1" s="1"/>
  <c r="O267" i="1" s="1"/>
  <c r="P267" i="1" s="1"/>
  <c r="Q267" i="1" s="1"/>
  <c r="K134" i="1"/>
  <c r="U134" i="1" s="1"/>
  <c r="L134" i="1" s="1"/>
  <c r="M134" i="1" s="1"/>
  <c r="K246" i="1"/>
  <c r="U246" i="1" s="1"/>
  <c r="L246" i="1" s="1"/>
  <c r="M246" i="1" s="1"/>
  <c r="K62" i="1"/>
  <c r="U62" i="1" s="1"/>
  <c r="L62" i="1" s="1"/>
  <c r="M62" i="1" s="1"/>
  <c r="K138" i="1"/>
  <c r="U138" i="1" s="1"/>
  <c r="L138" i="1" s="1"/>
  <c r="M138" i="1" s="1"/>
  <c r="N138" i="1" s="1"/>
  <c r="O138" i="1" s="1"/>
  <c r="P138" i="1" s="1"/>
  <c r="Q138" i="1" s="1"/>
  <c r="K47" i="1"/>
  <c r="U47" i="1" s="1"/>
  <c r="L47" i="1" s="1"/>
  <c r="M47" i="1" s="1"/>
  <c r="K270" i="1"/>
  <c r="U270" i="1" s="1"/>
  <c r="L270" i="1" s="1"/>
  <c r="M270" i="1" s="1"/>
  <c r="N270" i="1" s="1"/>
  <c r="K202" i="1"/>
  <c r="U202" i="1" s="1"/>
  <c r="L202" i="1" s="1"/>
  <c r="M202" i="1" s="1"/>
  <c r="N202" i="1" s="1"/>
  <c r="K115" i="1"/>
  <c r="U115" i="1" s="1"/>
  <c r="L115" i="1" s="1"/>
  <c r="M115" i="1" s="1"/>
  <c r="K16" i="1"/>
  <c r="U16" i="1" s="1"/>
  <c r="L16" i="1" s="1"/>
  <c r="M16" i="1" s="1"/>
  <c r="K207" i="1"/>
  <c r="U207" i="1" s="1"/>
  <c r="L207" i="1" s="1"/>
  <c r="M207" i="1" s="1"/>
  <c r="N207" i="1" s="1"/>
  <c r="O207" i="1" s="1"/>
  <c r="P207" i="1" s="1"/>
  <c r="Q207" i="1" s="1"/>
  <c r="K319" i="1"/>
  <c r="U319" i="1" s="1"/>
  <c r="L319" i="1" s="1"/>
  <c r="M319" i="1" s="1"/>
  <c r="N319" i="1" s="1"/>
  <c r="K40" i="1"/>
  <c r="U40" i="1" s="1"/>
  <c r="L40" i="1" s="1"/>
  <c r="M40" i="1" s="1"/>
  <c r="N40" i="1" s="1"/>
  <c r="O40" i="1" s="1"/>
  <c r="P40" i="1" s="1"/>
  <c r="Q40" i="1" s="1"/>
  <c r="K265" i="1"/>
  <c r="U265" i="1" s="1"/>
  <c r="L265" i="1" s="1"/>
  <c r="M265" i="1" s="1"/>
  <c r="N265" i="1" s="1"/>
  <c r="K101" i="1"/>
  <c r="U101" i="1" s="1"/>
  <c r="L101" i="1" s="1"/>
  <c r="M101" i="1" s="1"/>
  <c r="K152" i="1"/>
  <c r="U152" i="1" s="1"/>
  <c r="L152" i="1" s="1"/>
  <c r="M152" i="1" s="1"/>
  <c r="N152" i="1" s="1"/>
  <c r="K261" i="1"/>
  <c r="U261" i="1" s="1"/>
  <c r="L261" i="1" s="1"/>
  <c r="M261" i="1" s="1"/>
  <c r="N261" i="1" s="1"/>
  <c r="K250" i="1"/>
  <c r="U250" i="1" s="1"/>
  <c r="L250" i="1" s="1"/>
  <c r="M250" i="1" s="1"/>
  <c r="N250" i="1" s="1"/>
  <c r="O250" i="1" s="1"/>
  <c r="P250" i="1" s="1"/>
  <c r="Q250" i="1" s="1"/>
  <c r="K191" i="1"/>
  <c r="U191" i="1" s="1"/>
  <c r="L191" i="1" s="1"/>
  <c r="M191" i="1" s="1"/>
  <c r="N191" i="1" s="1"/>
  <c r="K28" i="1"/>
  <c r="U28" i="1" s="1"/>
  <c r="L28" i="1" s="1"/>
  <c r="M28" i="1" s="1"/>
  <c r="N28" i="1" s="1"/>
  <c r="K328" i="1"/>
  <c r="U328" i="1" s="1"/>
  <c r="L328" i="1" s="1"/>
  <c r="M328" i="1" s="1"/>
  <c r="K177" i="1"/>
  <c r="U177" i="1" s="1"/>
  <c r="L177" i="1" s="1"/>
  <c r="M177" i="1" s="1"/>
  <c r="N177" i="1" s="1"/>
  <c r="O177" i="1" s="1"/>
  <c r="P177" i="1" s="1"/>
  <c r="Q177" i="1" s="1"/>
  <c r="K244" i="1"/>
  <c r="U244" i="1" s="1"/>
  <c r="L244" i="1" s="1"/>
  <c r="M244" i="1" s="1"/>
  <c r="K188" i="1"/>
  <c r="U188" i="1" s="1"/>
  <c r="L188" i="1" s="1"/>
  <c r="M188" i="1" s="1"/>
  <c r="N188" i="1" s="1"/>
  <c r="O188" i="1" s="1"/>
  <c r="P188" i="1" s="1"/>
  <c r="Q188" i="1" s="1"/>
  <c r="K32" i="1"/>
  <c r="U32" i="1" s="1"/>
  <c r="L32" i="1" s="1"/>
  <c r="M32" i="1" s="1"/>
  <c r="K146" i="1"/>
  <c r="U146" i="1" s="1"/>
  <c r="L146" i="1" s="1"/>
  <c r="M146" i="1" s="1"/>
  <c r="K65" i="1"/>
  <c r="U65" i="1" s="1"/>
  <c r="L65" i="1" s="1"/>
  <c r="M65" i="1" s="1"/>
  <c r="N65" i="1" s="1"/>
  <c r="O65" i="1" s="1"/>
  <c r="P65" i="1" s="1"/>
  <c r="Q65" i="1" s="1"/>
  <c r="K332" i="1"/>
  <c r="U332" i="1" s="1"/>
  <c r="L332" i="1" s="1"/>
  <c r="M332" i="1" s="1"/>
  <c r="K321" i="1"/>
  <c r="U321" i="1" s="1"/>
  <c r="L321" i="1" s="1"/>
  <c r="M321" i="1" s="1"/>
  <c r="N321" i="1" s="1"/>
  <c r="O321" i="1" s="1"/>
  <c r="P321" i="1" s="1"/>
  <c r="Q321" i="1" s="1"/>
  <c r="K122" i="1"/>
  <c r="U122" i="1" s="1"/>
  <c r="L122" i="1" s="1"/>
  <c r="M122" i="1" s="1"/>
  <c r="K133" i="1"/>
  <c r="U133" i="1" s="1"/>
  <c r="L133" i="1" s="1"/>
  <c r="M133" i="1" s="1"/>
  <c r="N146" i="1"/>
  <c r="O146" i="1" s="1"/>
  <c r="P146" i="1" s="1"/>
  <c r="Q146" i="1" s="1"/>
  <c r="N13" i="1"/>
  <c r="O13" i="1"/>
  <c r="P13" i="1" s="1"/>
  <c r="Q13" i="1" s="1"/>
  <c r="N226" i="1"/>
  <c r="N209" i="1"/>
  <c r="O209" i="1" s="1"/>
  <c r="P209" i="1" s="1"/>
  <c r="Q209" i="1" s="1"/>
  <c r="U10" i="1"/>
  <c r="L10" i="1" s="1"/>
  <c r="M10" i="1" s="1"/>
  <c r="N327" i="1"/>
  <c r="O327" i="1" s="1"/>
  <c r="P327" i="1" s="1"/>
  <c r="Q327" i="1" s="1"/>
  <c r="I335" i="1"/>
  <c r="I338" i="1"/>
  <c r="I337" i="1"/>
  <c r="N39" i="1"/>
  <c r="N34" i="1"/>
  <c r="O34" i="1" s="1"/>
  <c r="P34" i="1" s="1"/>
  <c r="Q34" i="1" s="1"/>
  <c r="N150" i="1"/>
  <c r="O150" i="1" s="1"/>
  <c r="P150" i="1" s="1"/>
  <c r="Q150" i="1" s="1"/>
  <c r="N161" i="1"/>
  <c r="O161" i="1" s="1"/>
  <c r="P161" i="1" s="1"/>
  <c r="Q161" i="1" s="1"/>
  <c r="N222" i="1"/>
  <c r="O222" i="1" s="1"/>
  <c r="P222" i="1" s="1"/>
  <c r="Q222" i="1" s="1"/>
  <c r="O289" i="1"/>
  <c r="P289" i="1" s="1"/>
  <c r="Q289" i="1" s="1"/>
  <c r="N285" i="1"/>
  <c r="O285" i="1"/>
  <c r="P285" i="1" s="1"/>
  <c r="Q285" i="1" s="1"/>
  <c r="O296" i="1"/>
  <c r="P296" i="1" s="1"/>
  <c r="Q296" i="1" s="1"/>
  <c r="N99" i="1"/>
  <c r="O99" i="1"/>
  <c r="P99" i="1" s="1"/>
  <c r="Q99" i="1" s="1"/>
  <c r="O320" i="1"/>
  <c r="P320" i="1" s="1"/>
  <c r="Q320" i="1" s="1"/>
  <c r="N87" i="1"/>
  <c r="O87" i="1" s="1"/>
  <c r="P87" i="1" s="1"/>
  <c r="Q87" i="1" s="1"/>
  <c r="N86" i="1"/>
  <c r="O86" i="1" s="1"/>
  <c r="P86" i="1" s="1"/>
  <c r="Q86" i="1" s="1"/>
  <c r="O46" i="1"/>
  <c r="P46" i="1" s="1"/>
  <c r="Q46" i="1" s="1"/>
  <c r="N249" i="1"/>
  <c r="O249" i="1" s="1"/>
  <c r="P249" i="1" s="1"/>
  <c r="Q249" i="1" s="1"/>
  <c r="N175" i="1"/>
  <c r="I336" i="1"/>
  <c r="N205" i="1"/>
  <c r="O205" i="1" s="1"/>
  <c r="P205" i="1" s="1"/>
  <c r="Q205" i="1" s="1"/>
  <c r="O198" i="1"/>
  <c r="P198" i="1" s="1"/>
  <c r="Q198" i="1" s="1"/>
  <c r="N134" i="1"/>
  <c r="N54" i="1"/>
  <c r="O54" i="1"/>
  <c r="P54" i="1" s="1"/>
  <c r="Q54" i="1" s="1"/>
  <c r="I339" i="1"/>
  <c r="R337" i="1"/>
  <c r="O171" i="1"/>
  <c r="P171" i="1" s="1"/>
  <c r="Q171" i="1" s="1"/>
  <c r="N200" i="1"/>
  <c r="O200" i="1" s="1"/>
  <c r="P200" i="1" s="1"/>
  <c r="Q200" i="1" s="1"/>
  <c r="O164" i="1"/>
  <c r="P164" i="1" s="1"/>
  <c r="Q164" i="1" s="1"/>
  <c r="O23" i="1"/>
  <c r="P23" i="1" s="1"/>
  <c r="Q23" i="1" s="1"/>
  <c r="N92" i="1"/>
  <c r="O130" i="1"/>
  <c r="P130" i="1" s="1"/>
  <c r="Q130" i="1" s="1"/>
  <c r="O254" i="1"/>
  <c r="P254" i="1" s="1"/>
  <c r="Q254" i="1" s="1"/>
  <c r="N43" i="1"/>
  <c r="O43" i="1" s="1"/>
  <c r="P43" i="1" s="1"/>
  <c r="Q43" i="1" s="1"/>
  <c r="O272" i="1"/>
  <c r="P272" i="1" s="1"/>
  <c r="Q272" i="1" s="1"/>
  <c r="O317" i="1"/>
  <c r="P317" i="1" s="1"/>
  <c r="Q317" i="1" s="1"/>
  <c r="O20" i="1"/>
  <c r="P20" i="1" s="1"/>
  <c r="Q20" i="1" s="1"/>
  <c r="N25" i="1"/>
  <c r="N233" i="1"/>
  <c r="O233" i="1" s="1"/>
  <c r="P233" i="1" s="1"/>
  <c r="Q233" i="1" s="1"/>
  <c r="S11" i="1"/>
  <c r="S334" i="1" s="1"/>
  <c r="R334" i="1"/>
  <c r="R335" i="1"/>
  <c r="O57" i="1"/>
  <c r="P57" i="1" s="1"/>
  <c r="Q57" i="1" s="1"/>
  <c r="N189" i="1"/>
  <c r="O189" i="1" s="1"/>
  <c r="P189" i="1" s="1"/>
  <c r="Q189" i="1" s="1"/>
  <c r="R336" i="1"/>
  <c r="I334" i="1"/>
  <c r="R338" i="1"/>
  <c r="R339" i="1"/>
  <c r="E12" i="12"/>
  <c r="F12" i="12" s="1"/>
  <c r="G12" i="12" s="1"/>
  <c r="H12" i="12" s="1"/>
  <c r="E13" i="12"/>
  <c r="E11" i="12"/>
  <c r="E14" i="12"/>
  <c r="E17" i="12" s="1"/>
  <c r="O134" i="1" l="1"/>
  <c r="P134" i="1" s="1"/>
  <c r="Q134" i="1" s="1"/>
  <c r="N329" i="1"/>
  <c r="O329" i="1" s="1"/>
  <c r="P329" i="1" s="1"/>
  <c r="Q329" i="1" s="1"/>
  <c r="O183" i="1"/>
  <c r="P183" i="1" s="1"/>
  <c r="Q183" i="1" s="1"/>
  <c r="O309" i="1"/>
  <c r="P309" i="1" s="1"/>
  <c r="Q309" i="1" s="1"/>
  <c r="N225" i="1"/>
  <c r="O225" i="1" s="1"/>
  <c r="P225" i="1" s="1"/>
  <c r="Q225" i="1" s="1"/>
  <c r="O92" i="1"/>
  <c r="P92" i="1" s="1"/>
  <c r="Q92" i="1" s="1"/>
  <c r="O39" i="1"/>
  <c r="P39" i="1" s="1"/>
  <c r="Q39" i="1" s="1"/>
  <c r="S335" i="1"/>
  <c r="O306" i="1"/>
  <c r="P306" i="1" s="1"/>
  <c r="Q306" i="1" s="1"/>
  <c r="S337" i="1"/>
  <c r="O305" i="1"/>
  <c r="P305" i="1" s="1"/>
  <c r="Q305" i="1" s="1"/>
  <c r="O12" i="1"/>
  <c r="P12" i="1" s="1"/>
  <c r="Q12" i="1" s="1"/>
  <c r="O310" i="1"/>
  <c r="P310" i="1" s="1"/>
  <c r="Q310" i="1" s="1"/>
  <c r="O291" i="1"/>
  <c r="P291" i="1" s="1"/>
  <c r="Q291" i="1" s="1"/>
  <c r="S338" i="1"/>
  <c r="O190" i="1"/>
  <c r="P190" i="1" s="1"/>
  <c r="Q190" i="1" s="1"/>
  <c r="O109" i="1"/>
  <c r="P109" i="1" s="1"/>
  <c r="Q109" i="1" s="1"/>
  <c r="S336" i="1"/>
  <c r="O132" i="1"/>
  <c r="P132" i="1" s="1"/>
  <c r="Q132" i="1" s="1"/>
  <c r="O44" i="1"/>
  <c r="P44" i="1" s="1"/>
  <c r="Q44" i="1" s="1"/>
  <c r="O255" i="1"/>
  <c r="P255" i="1" s="1"/>
  <c r="Q255" i="1" s="1"/>
  <c r="O113" i="1"/>
  <c r="P113" i="1" s="1"/>
  <c r="Q113" i="1" s="1"/>
  <c r="O41" i="1"/>
  <c r="P41" i="1" s="1"/>
  <c r="Q41" i="1" s="1"/>
  <c r="O312" i="1"/>
  <c r="P312" i="1" s="1"/>
  <c r="Q312" i="1" s="1"/>
  <c r="O265" i="1"/>
  <c r="P265" i="1" s="1"/>
  <c r="Q265" i="1" s="1"/>
  <c r="O206" i="1"/>
  <c r="P206" i="1" s="1"/>
  <c r="Q206" i="1" s="1"/>
  <c r="O313" i="1"/>
  <c r="P313" i="1" s="1"/>
  <c r="Q313" i="1" s="1"/>
  <c r="O160" i="1"/>
  <c r="P160" i="1" s="1"/>
  <c r="Q160" i="1" s="1"/>
  <c r="O181" i="1"/>
  <c r="P181" i="1" s="1"/>
  <c r="Q181" i="1" s="1"/>
  <c r="O208" i="1"/>
  <c r="P208" i="1" s="1"/>
  <c r="Q208" i="1" s="1"/>
  <c r="O319" i="1"/>
  <c r="P319" i="1" s="1"/>
  <c r="Q319" i="1" s="1"/>
  <c r="O36" i="1"/>
  <c r="P36" i="1" s="1"/>
  <c r="Q36" i="1" s="1"/>
  <c r="O89" i="1"/>
  <c r="P89" i="1" s="1"/>
  <c r="Q89" i="1" s="1"/>
  <c r="O234" i="1"/>
  <c r="P234" i="1" s="1"/>
  <c r="Q234" i="1" s="1"/>
  <c r="O59" i="1"/>
  <c r="P59" i="1" s="1"/>
  <c r="Q59" i="1" s="1"/>
  <c r="O245" i="1"/>
  <c r="P245" i="1" s="1"/>
  <c r="Q245" i="1" s="1"/>
  <c r="O90" i="1"/>
  <c r="P90" i="1" s="1"/>
  <c r="Q90" i="1" s="1"/>
  <c r="O210" i="1"/>
  <c r="P210" i="1" s="1"/>
  <c r="Q210" i="1" s="1"/>
  <c r="N255" i="1"/>
  <c r="O270" i="1"/>
  <c r="P270" i="1" s="1"/>
  <c r="Q270" i="1" s="1"/>
  <c r="N44" i="1"/>
  <c r="O287" i="1"/>
  <c r="P287" i="1" s="1"/>
  <c r="Q287" i="1" s="1"/>
  <c r="O42" i="1"/>
  <c r="P42" i="1" s="1"/>
  <c r="Q42" i="1" s="1"/>
  <c r="O25" i="1"/>
  <c r="P25" i="1" s="1"/>
  <c r="Q25" i="1" s="1"/>
  <c r="O175" i="1"/>
  <c r="P175" i="1" s="1"/>
  <c r="Q175" i="1" s="1"/>
  <c r="O226" i="1"/>
  <c r="P226" i="1" s="1"/>
  <c r="Q226" i="1" s="1"/>
  <c r="O149" i="1"/>
  <c r="P149" i="1" s="1"/>
  <c r="Q149" i="1" s="1"/>
  <c r="O64" i="1"/>
  <c r="P64" i="1" s="1"/>
  <c r="Q64" i="1" s="1"/>
  <c r="O279" i="1"/>
  <c r="P279" i="1" s="1"/>
  <c r="Q279" i="1" s="1"/>
  <c r="N246" i="1"/>
  <c r="O246" i="1" s="1"/>
  <c r="P246" i="1" s="1"/>
  <c r="Q246" i="1" s="1"/>
  <c r="O9" i="1"/>
  <c r="P9" i="1" s="1"/>
  <c r="Q9" i="1" s="1"/>
  <c r="O326" i="1"/>
  <c r="P326" i="1" s="1"/>
  <c r="Q326" i="1" s="1"/>
  <c r="N137" i="1"/>
  <c r="O137" i="1"/>
  <c r="P137" i="1" s="1"/>
  <c r="Q137" i="1" s="1"/>
  <c r="N244" i="1"/>
  <c r="O244" i="1"/>
  <c r="P244" i="1" s="1"/>
  <c r="Q244" i="1" s="1"/>
  <c r="N318" i="1"/>
  <c r="O318" i="1"/>
  <c r="P318" i="1" s="1"/>
  <c r="Q318" i="1" s="1"/>
  <c r="N154" i="1"/>
  <c r="O154" i="1" s="1"/>
  <c r="P154" i="1" s="1"/>
  <c r="Q154" i="1" s="1"/>
  <c r="O129" i="1"/>
  <c r="P129" i="1" s="1"/>
  <c r="Q129" i="1" s="1"/>
  <c r="O35" i="1"/>
  <c r="P35" i="1" s="1"/>
  <c r="Q35" i="1" s="1"/>
  <c r="O286" i="1"/>
  <c r="P286" i="1" s="1"/>
  <c r="Q286" i="1" s="1"/>
  <c r="O116" i="1"/>
  <c r="P116" i="1" s="1"/>
  <c r="Q116" i="1" s="1"/>
  <c r="N179" i="1"/>
  <c r="O179" i="1"/>
  <c r="P179" i="1" s="1"/>
  <c r="Q179" i="1" s="1"/>
  <c r="N114" i="1"/>
  <c r="O114" i="1"/>
  <c r="P114" i="1" s="1"/>
  <c r="Q114" i="1" s="1"/>
  <c r="N328" i="1"/>
  <c r="O328" i="1" s="1"/>
  <c r="P328" i="1" s="1"/>
  <c r="Q328" i="1" s="1"/>
  <c r="K338" i="1"/>
  <c r="N156" i="1"/>
  <c r="O156" i="1" s="1"/>
  <c r="P156" i="1" s="1"/>
  <c r="Q156" i="1" s="1"/>
  <c r="N203" i="1"/>
  <c r="O203" i="1"/>
  <c r="P203" i="1" s="1"/>
  <c r="Q203" i="1" s="1"/>
  <c r="N218" i="1"/>
  <c r="O218" i="1"/>
  <c r="P218" i="1" s="1"/>
  <c r="Q218" i="1" s="1"/>
  <c r="N231" i="1"/>
  <c r="O231" i="1"/>
  <c r="P231" i="1" s="1"/>
  <c r="Q231" i="1" s="1"/>
  <c r="N185" i="1"/>
  <c r="O185" i="1" s="1"/>
  <c r="P185" i="1" s="1"/>
  <c r="Q185" i="1" s="1"/>
  <c r="N194" i="1"/>
  <c r="O194" i="1"/>
  <c r="P194" i="1" s="1"/>
  <c r="Q194" i="1" s="1"/>
  <c r="N227" i="1"/>
  <c r="O227" i="1" s="1"/>
  <c r="P227" i="1" s="1"/>
  <c r="Q227" i="1" s="1"/>
  <c r="N81" i="1"/>
  <c r="O81" i="1"/>
  <c r="P81" i="1" s="1"/>
  <c r="Q81" i="1" s="1"/>
  <c r="N139" i="1"/>
  <c r="O139" i="1"/>
  <c r="P139" i="1" s="1"/>
  <c r="Q139" i="1" s="1"/>
  <c r="N101" i="1"/>
  <c r="O101" i="1" s="1"/>
  <c r="P101" i="1" s="1"/>
  <c r="Q101" i="1" s="1"/>
  <c r="N224" i="1"/>
  <c r="O224" i="1" s="1"/>
  <c r="P224" i="1" s="1"/>
  <c r="Q224" i="1" s="1"/>
  <c r="O77" i="1"/>
  <c r="P77" i="1" s="1"/>
  <c r="Q77" i="1" s="1"/>
  <c r="N201" i="1"/>
  <c r="O201" i="1"/>
  <c r="P201" i="1" s="1"/>
  <c r="Q201" i="1" s="1"/>
  <c r="N283" i="1"/>
  <c r="O283" i="1"/>
  <c r="P283" i="1" s="1"/>
  <c r="Q283" i="1" s="1"/>
  <c r="N98" i="1"/>
  <c r="O98" i="1"/>
  <c r="P98" i="1" s="1"/>
  <c r="Q98" i="1" s="1"/>
  <c r="O24" i="1"/>
  <c r="P24" i="1" s="1"/>
  <c r="Q24" i="1" s="1"/>
  <c r="N120" i="1"/>
  <c r="O120" i="1"/>
  <c r="P120" i="1" s="1"/>
  <c r="Q120" i="1" s="1"/>
  <c r="N278" i="1"/>
  <c r="O278" i="1"/>
  <c r="P278" i="1" s="1"/>
  <c r="Q278" i="1" s="1"/>
  <c r="O247" i="1"/>
  <c r="P247" i="1" s="1"/>
  <c r="Q247" i="1" s="1"/>
  <c r="O51" i="1"/>
  <c r="P51" i="1" s="1"/>
  <c r="Q51" i="1" s="1"/>
  <c r="N293" i="1"/>
  <c r="O293" i="1" s="1"/>
  <c r="P293" i="1" s="1"/>
  <c r="Q293" i="1" s="1"/>
  <c r="N16" i="1"/>
  <c r="O16" i="1"/>
  <c r="P16" i="1" s="1"/>
  <c r="Q16" i="1" s="1"/>
  <c r="N256" i="1"/>
  <c r="O256" i="1" s="1"/>
  <c r="P256" i="1" s="1"/>
  <c r="Q256" i="1" s="1"/>
  <c r="O131" i="1"/>
  <c r="P131" i="1" s="1"/>
  <c r="Q131" i="1" s="1"/>
  <c r="N82" i="1"/>
  <c r="O82" i="1" s="1"/>
  <c r="P82" i="1" s="1"/>
  <c r="Q82" i="1" s="1"/>
  <c r="N53" i="1"/>
  <c r="O53" i="1"/>
  <c r="P53" i="1" s="1"/>
  <c r="Q53" i="1" s="1"/>
  <c r="N232" i="1"/>
  <c r="O232" i="1"/>
  <c r="P232" i="1" s="1"/>
  <c r="Q232" i="1" s="1"/>
  <c r="O100" i="1"/>
  <c r="P100" i="1" s="1"/>
  <c r="Q100" i="1" s="1"/>
  <c r="N330" i="1"/>
  <c r="O330" i="1"/>
  <c r="P330" i="1" s="1"/>
  <c r="Q330" i="1" s="1"/>
  <c r="N248" i="1"/>
  <c r="O248" i="1"/>
  <c r="P248" i="1" s="1"/>
  <c r="Q248" i="1" s="1"/>
  <c r="N133" i="1"/>
  <c r="O133" i="1"/>
  <c r="P133" i="1" s="1"/>
  <c r="Q133" i="1" s="1"/>
  <c r="N221" i="1"/>
  <c r="O221" i="1" s="1"/>
  <c r="P221" i="1" s="1"/>
  <c r="Q221" i="1" s="1"/>
  <c r="O186" i="1"/>
  <c r="P186" i="1" s="1"/>
  <c r="Q186" i="1" s="1"/>
  <c r="N31" i="1"/>
  <c r="O31" i="1"/>
  <c r="P31" i="1" s="1"/>
  <c r="Q31" i="1" s="1"/>
  <c r="O253" i="1"/>
  <c r="P253" i="1" s="1"/>
  <c r="Q253" i="1" s="1"/>
  <c r="N241" i="1"/>
  <c r="O241" i="1"/>
  <c r="P241" i="1" s="1"/>
  <c r="Q241" i="1" s="1"/>
  <c r="O79" i="1"/>
  <c r="P79" i="1" s="1"/>
  <c r="Q79" i="1" s="1"/>
  <c r="O112" i="1"/>
  <c r="P112" i="1" s="1"/>
  <c r="Q112" i="1" s="1"/>
  <c r="O38" i="1"/>
  <c r="P38" i="1" s="1"/>
  <c r="Q38" i="1" s="1"/>
  <c r="O172" i="1"/>
  <c r="P172" i="1" s="1"/>
  <c r="Q172" i="1" s="1"/>
  <c r="N62" i="1"/>
  <c r="O62" i="1"/>
  <c r="P62" i="1" s="1"/>
  <c r="Q62" i="1" s="1"/>
  <c r="N299" i="1"/>
  <c r="O299" i="1" s="1"/>
  <c r="P299" i="1" s="1"/>
  <c r="Q299" i="1" s="1"/>
  <c r="N168" i="1"/>
  <c r="O168" i="1" s="1"/>
  <c r="P168" i="1" s="1"/>
  <c r="Q168" i="1" s="1"/>
  <c r="O97" i="1"/>
  <c r="P97" i="1" s="1"/>
  <c r="Q97" i="1" s="1"/>
  <c r="O70" i="1"/>
  <c r="P70" i="1" s="1"/>
  <c r="Q70" i="1" s="1"/>
  <c r="O191" i="1"/>
  <c r="P191" i="1" s="1"/>
  <c r="Q191" i="1" s="1"/>
  <c r="N80" i="1"/>
  <c r="O80" i="1"/>
  <c r="P80" i="1" s="1"/>
  <c r="Q80" i="1" s="1"/>
  <c r="N173" i="1"/>
  <c r="O173" i="1" s="1"/>
  <c r="P173" i="1" s="1"/>
  <c r="Q173" i="1" s="1"/>
  <c r="K337" i="1"/>
  <c r="N263" i="1"/>
  <c r="O263" i="1" s="1"/>
  <c r="P263" i="1" s="1"/>
  <c r="Q263" i="1" s="1"/>
  <c r="N300" i="1"/>
  <c r="O300" i="1" s="1"/>
  <c r="P300" i="1" s="1"/>
  <c r="Q300" i="1" s="1"/>
  <c r="N301" i="1"/>
  <c r="O301" i="1" s="1"/>
  <c r="P301" i="1" s="1"/>
  <c r="Q301" i="1" s="1"/>
  <c r="K334" i="1"/>
  <c r="N91" i="1"/>
  <c r="O91" i="1"/>
  <c r="P91" i="1" s="1"/>
  <c r="Q91" i="1" s="1"/>
  <c r="N214" i="1"/>
  <c r="O214" i="1" s="1"/>
  <c r="P214" i="1" s="1"/>
  <c r="Q214" i="1" s="1"/>
  <c r="N182" i="1"/>
  <c r="O182" i="1" s="1"/>
  <c r="P182" i="1" s="1"/>
  <c r="Q182" i="1" s="1"/>
  <c r="N195" i="1"/>
  <c r="O195" i="1"/>
  <c r="P195" i="1" s="1"/>
  <c r="Q195" i="1" s="1"/>
  <c r="N118" i="1"/>
  <c r="O118" i="1"/>
  <c r="P118" i="1" s="1"/>
  <c r="Q118" i="1" s="1"/>
  <c r="N260" i="1"/>
  <c r="O260" i="1" s="1"/>
  <c r="P260" i="1" s="1"/>
  <c r="Q260" i="1" s="1"/>
  <c r="O162" i="1"/>
  <c r="P162" i="1" s="1"/>
  <c r="Q162" i="1" s="1"/>
  <c r="K336" i="1"/>
  <c r="N170" i="1"/>
  <c r="O170" i="1"/>
  <c r="P170" i="1" s="1"/>
  <c r="Q170" i="1" s="1"/>
  <c r="K335" i="1"/>
  <c r="O178" i="1"/>
  <c r="P178" i="1" s="1"/>
  <c r="Q178" i="1" s="1"/>
  <c r="N314" i="1"/>
  <c r="O314" i="1" s="1"/>
  <c r="P314" i="1" s="1"/>
  <c r="Q314" i="1" s="1"/>
  <c r="O212" i="1"/>
  <c r="P212" i="1" s="1"/>
  <c r="Q212" i="1" s="1"/>
  <c r="N304" i="1"/>
  <c r="O304" i="1"/>
  <c r="P304" i="1" s="1"/>
  <c r="Q304" i="1" s="1"/>
  <c r="N49" i="1"/>
  <c r="O49" i="1" s="1"/>
  <c r="P49" i="1" s="1"/>
  <c r="Q49" i="1" s="1"/>
  <c r="O29" i="1"/>
  <c r="P29" i="1" s="1"/>
  <c r="Q29" i="1" s="1"/>
  <c r="N104" i="1"/>
  <c r="O104" i="1" s="1"/>
  <c r="P104" i="1" s="1"/>
  <c r="Q104" i="1" s="1"/>
  <c r="N176" i="1"/>
  <c r="O176" i="1"/>
  <c r="P176" i="1" s="1"/>
  <c r="Q176" i="1" s="1"/>
  <c r="N264" i="1"/>
  <c r="O264" i="1"/>
  <c r="P264" i="1" s="1"/>
  <c r="Q264" i="1" s="1"/>
  <c r="N143" i="1"/>
  <c r="O143" i="1" s="1"/>
  <c r="P143" i="1" s="1"/>
  <c r="Q143" i="1" s="1"/>
  <c r="N127" i="1"/>
  <c r="O127" i="1"/>
  <c r="P127" i="1" s="1"/>
  <c r="Q127" i="1" s="1"/>
  <c r="N94" i="1"/>
  <c r="O94" i="1"/>
  <c r="P94" i="1" s="1"/>
  <c r="Q94" i="1" s="1"/>
  <c r="O28" i="1"/>
  <c r="P28" i="1" s="1"/>
  <c r="Q28" i="1" s="1"/>
  <c r="O152" i="1"/>
  <c r="P152" i="1" s="1"/>
  <c r="Q152" i="1" s="1"/>
  <c r="O106" i="1"/>
  <c r="P106" i="1" s="1"/>
  <c r="Q106" i="1" s="1"/>
  <c r="O269" i="1"/>
  <c r="P269" i="1" s="1"/>
  <c r="Q269" i="1" s="1"/>
  <c r="N151" i="1"/>
  <c r="O151" i="1" s="1"/>
  <c r="P151" i="1" s="1"/>
  <c r="Q151" i="1" s="1"/>
  <c r="N50" i="1"/>
  <c r="O50" i="1"/>
  <c r="P50" i="1" s="1"/>
  <c r="Q50" i="1" s="1"/>
  <c r="N302" i="1"/>
  <c r="O302" i="1"/>
  <c r="P302" i="1" s="1"/>
  <c r="Q302" i="1" s="1"/>
  <c r="O282" i="1"/>
  <c r="P282" i="1" s="1"/>
  <c r="Q282" i="1" s="1"/>
  <c r="O17" i="1"/>
  <c r="P17" i="1" s="1"/>
  <c r="Q17" i="1" s="1"/>
  <c r="N76" i="1"/>
  <c r="O76" i="1" s="1"/>
  <c r="P76" i="1" s="1"/>
  <c r="Q76" i="1" s="1"/>
  <c r="N217" i="1"/>
  <c r="O217" i="1" s="1"/>
  <c r="P217" i="1" s="1"/>
  <c r="Q217" i="1" s="1"/>
  <c r="O223" i="1"/>
  <c r="P223" i="1" s="1"/>
  <c r="Q223" i="1" s="1"/>
  <c r="N332" i="1"/>
  <c r="O332" i="1"/>
  <c r="P332" i="1" s="1"/>
  <c r="Q332" i="1" s="1"/>
  <c r="N158" i="1"/>
  <c r="O158" i="1" s="1"/>
  <c r="P158" i="1" s="1"/>
  <c r="Q158" i="1" s="1"/>
  <c r="N88" i="1"/>
  <c r="O88" i="1" s="1"/>
  <c r="P88" i="1" s="1"/>
  <c r="Q88" i="1" s="1"/>
  <c r="N107" i="1"/>
  <c r="O107" i="1"/>
  <c r="P107" i="1" s="1"/>
  <c r="Q107" i="1" s="1"/>
  <c r="O229" i="1"/>
  <c r="P229" i="1" s="1"/>
  <c r="Q229" i="1" s="1"/>
  <c r="N125" i="1"/>
  <c r="O125" i="1"/>
  <c r="P125" i="1" s="1"/>
  <c r="Q125" i="1" s="1"/>
  <c r="N307" i="1"/>
  <c r="O307" i="1"/>
  <c r="P307" i="1" s="1"/>
  <c r="Q307" i="1" s="1"/>
  <c r="N60" i="1"/>
  <c r="O60" i="1" s="1"/>
  <c r="P60" i="1" s="1"/>
  <c r="Q60" i="1" s="1"/>
  <c r="N15" i="1"/>
  <c r="O15" i="1" s="1"/>
  <c r="P15" i="1" s="1"/>
  <c r="Q15" i="1" s="1"/>
  <c r="N187" i="1"/>
  <c r="O187" i="1"/>
  <c r="P187" i="1" s="1"/>
  <c r="Q187" i="1" s="1"/>
  <c r="N140" i="1"/>
  <c r="O140" i="1" s="1"/>
  <c r="P140" i="1" s="1"/>
  <c r="Q140" i="1" s="1"/>
  <c r="N30" i="1"/>
  <c r="O30" i="1"/>
  <c r="P30" i="1" s="1"/>
  <c r="Q30" i="1" s="1"/>
  <c r="O323" i="1"/>
  <c r="P323" i="1" s="1"/>
  <c r="Q323" i="1" s="1"/>
  <c r="O21" i="1"/>
  <c r="P21" i="1" s="1"/>
  <c r="Q21" i="1" s="1"/>
  <c r="N281" i="1"/>
  <c r="O281" i="1" s="1"/>
  <c r="P281" i="1" s="1"/>
  <c r="Q281" i="1" s="1"/>
  <c r="O257" i="1"/>
  <c r="P257" i="1" s="1"/>
  <c r="Q257" i="1" s="1"/>
  <c r="N196" i="1"/>
  <c r="O196" i="1"/>
  <c r="P196" i="1" s="1"/>
  <c r="Q196" i="1" s="1"/>
  <c r="N124" i="1"/>
  <c r="O124" i="1" s="1"/>
  <c r="P124" i="1" s="1"/>
  <c r="Q124" i="1" s="1"/>
  <c r="N259" i="1"/>
  <c r="O259" i="1"/>
  <c r="P259" i="1" s="1"/>
  <c r="Q259" i="1" s="1"/>
  <c r="O237" i="1"/>
  <c r="P237" i="1" s="1"/>
  <c r="Q237" i="1" s="1"/>
  <c r="N71" i="1"/>
  <c r="O71" i="1" s="1"/>
  <c r="P71" i="1" s="1"/>
  <c r="Q71" i="1" s="1"/>
  <c r="N311" i="1"/>
  <c r="O311" i="1" s="1"/>
  <c r="P311" i="1" s="1"/>
  <c r="Q311" i="1" s="1"/>
  <c r="N308" i="1"/>
  <c r="O308" i="1"/>
  <c r="P308" i="1" s="1"/>
  <c r="Q308" i="1" s="1"/>
  <c r="N56" i="1"/>
  <c r="O56" i="1"/>
  <c r="P56" i="1" s="1"/>
  <c r="Q56" i="1" s="1"/>
  <c r="N67" i="1"/>
  <c r="O67" i="1"/>
  <c r="P67" i="1" s="1"/>
  <c r="Q67" i="1" s="1"/>
  <c r="O103" i="1"/>
  <c r="P103" i="1" s="1"/>
  <c r="Q103" i="1" s="1"/>
  <c r="O274" i="1"/>
  <c r="P274" i="1" s="1"/>
  <c r="Q274" i="1" s="1"/>
  <c r="N115" i="1"/>
  <c r="O115" i="1" s="1"/>
  <c r="P115" i="1" s="1"/>
  <c r="Q115" i="1" s="1"/>
  <c r="N192" i="1"/>
  <c r="O192" i="1" s="1"/>
  <c r="P192" i="1" s="1"/>
  <c r="Q192" i="1" s="1"/>
  <c r="N155" i="1"/>
  <c r="O155" i="1" s="1"/>
  <c r="P155" i="1" s="1"/>
  <c r="Q155" i="1" s="1"/>
  <c r="N275" i="1"/>
  <c r="O275" i="1"/>
  <c r="P275" i="1" s="1"/>
  <c r="Q275" i="1" s="1"/>
  <c r="O215" i="1"/>
  <c r="P215" i="1" s="1"/>
  <c r="Q215" i="1" s="1"/>
  <c r="N303" i="1"/>
  <c r="O303" i="1"/>
  <c r="P303" i="1" s="1"/>
  <c r="Q303" i="1" s="1"/>
  <c r="N292" i="1"/>
  <c r="O292" i="1" s="1"/>
  <c r="P292" i="1" s="1"/>
  <c r="Q292" i="1" s="1"/>
  <c r="N61" i="1"/>
  <c r="O61" i="1"/>
  <c r="P61" i="1" s="1"/>
  <c r="Q61" i="1" s="1"/>
  <c r="O273" i="1"/>
  <c r="P273" i="1" s="1"/>
  <c r="Q273" i="1" s="1"/>
  <c r="N122" i="1"/>
  <c r="O122" i="1"/>
  <c r="P122" i="1" s="1"/>
  <c r="Q122" i="1" s="1"/>
  <c r="N47" i="1"/>
  <c r="O47" i="1"/>
  <c r="P47" i="1" s="1"/>
  <c r="Q47" i="1" s="1"/>
  <c r="N239" i="1"/>
  <c r="O239" i="1"/>
  <c r="P239" i="1" s="1"/>
  <c r="Q239" i="1" s="1"/>
  <c r="O322" i="1"/>
  <c r="P322" i="1" s="1"/>
  <c r="Q322" i="1" s="1"/>
  <c r="O202" i="1"/>
  <c r="P202" i="1" s="1"/>
  <c r="Q202" i="1" s="1"/>
  <c r="N84" i="1"/>
  <c r="O84" i="1" s="1"/>
  <c r="P84" i="1" s="1"/>
  <c r="Q84" i="1" s="1"/>
  <c r="O110" i="1"/>
  <c r="P110" i="1" s="1"/>
  <c r="Q110" i="1" s="1"/>
  <c r="N325" i="1"/>
  <c r="O325" i="1" s="1"/>
  <c r="P325" i="1" s="1"/>
  <c r="Q325" i="1" s="1"/>
  <c r="N230" i="1"/>
  <c r="O230" i="1" s="1"/>
  <c r="P230" i="1" s="1"/>
  <c r="Q230" i="1" s="1"/>
  <c r="N268" i="1"/>
  <c r="O268" i="1"/>
  <c r="P268" i="1" s="1"/>
  <c r="Q268" i="1" s="1"/>
  <c r="N126" i="1"/>
  <c r="O126" i="1" s="1"/>
  <c r="P126" i="1" s="1"/>
  <c r="Q126" i="1" s="1"/>
  <c r="O261" i="1"/>
  <c r="P261" i="1" s="1"/>
  <c r="Q261" i="1" s="1"/>
  <c r="O180" i="1"/>
  <c r="P180" i="1" s="1"/>
  <c r="Q180" i="1" s="1"/>
  <c r="O108" i="1"/>
  <c r="P108" i="1" s="1"/>
  <c r="Q108" i="1" s="1"/>
  <c r="O240" i="1"/>
  <c r="P240" i="1" s="1"/>
  <c r="Q240" i="1" s="1"/>
  <c r="O73" i="1"/>
  <c r="P73" i="1" s="1"/>
  <c r="Q73" i="1" s="1"/>
  <c r="O142" i="1"/>
  <c r="P142" i="1" s="1"/>
  <c r="Q142" i="1" s="1"/>
  <c r="O197" i="1"/>
  <c r="P197" i="1" s="1"/>
  <c r="Q197" i="1" s="1"/>
  <c r="N32" i="1"/>
  <c r="O32" i="1"/>
  <c r="P32" i="1" s="1"/>
  <c r="Q32" i="1" s="1"/>
  <c r="N26" i="1"/>
  <c r="O26" i="1" s="1"/>
  <c r="P26" i="1" s="1"/>
  <c r="Q26" i="1" s="1"/>
  <c r="O280" i="1"/>
  <c r="P280" i="1" s="1"/>
  <c r="Q280" i="1" s="1"/>
  <c r="O166" i="1"/>
  <c r="P166" i="1" s="1"/>
  <c r="Q166" i="1" s="1"/>
  <c r="N277" i="1"/>
  <c r="O277" i="1"/>
  <c r="P277" i="1" s="1"/>
  <c r="Q277" i="1" s="1"/>
  <c r="N72" i="1"/>
  <c r="O72" i="1"/>
  <c r="P72" i="1" s="1"/>
  <c r="Q72" i="1" s="1"/>
  <c r="N10" i="1"/>
  <c r="O10" i="1" s="1"/>
  <c r="P10" i="1" s="1"/>
  <c r="Q10" i="1" s="1"/>
  <c r="L337" i="1"/>
  <c r="L336" i="1"/>
  <c r="L338" i="1"/>
  <c r="L335" i="1"/>
  <c r="M8" i="1"/>
  <c r="L334" i="1"/>
  <c r="E15" i="12"/>
  <c r="F13" i="12"/>
  <c r="G11" i="12"/>
  <c r="H11" i="12" s="1"/>
  <c r="M335" i="1" l="1"/>
  <c r="M334" i="1"/>
  <c r="N8" i="1"/>
  <c r="O8" i="1" s="1"/>
  <c r="M336" i="1"/>
  <c r="M339" i="1"/>
  <c r="M338" i="1"/>
  <c r="M337" i="1"/>
  <c r="G13" i="12"/>
  <c r="H13" i="12" s="1"/>
  <c r="F14" i="12"/>
  <c r="O336" i="1" l="1"/>
  <c r="O335" i="1"/>
  <c r="O337" i="1"/>
  <c r="O334" i="1"/>
  <c r="O338" i="1"/>
  <c r="P8" i="1"/>
  <c r="O339" i="1"/>
  <c r="N337" i="1"/>
  <c r="N338" i="1"/>
  <c r="N334" i="1"/>
  <c r="N335" i="1"/>
  <c r="N339" i="1"/>
  <c r="N336" i="1"/>
  <c r="G14" i="12"/>
  <c r="H14" i="12" s="1"/>
  <c r="F17" i="12"/>
  <c r="F15" i="12"/>
  <c r="G15" i="12" s="1"/>
  <c r="H15" i="12" s="1"/>
  <c r="P336" i="1" l="1"/>
  <c r="Q8" i="1"/>
  <c r="P338" i="1"/>
  <c r="P337" i="1"/>
  <c r="P339" i="1"/>
  <c r="P334" i="1"/>
  <c r="P335" i="1"/>
  <c r="Q338" i="1" l="1"/>
  <c r="Q336" i="1"/>
  <c r="Q337" i="1"/>
  <c r="Q335" i="1"/>
  <c r="Q334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1"/>
        </x15:connection>
      </ext>
    </extLst>
  </connection>
</connections>
</file>

<file path=xl/sharedStrings.xml><?xml version="1.0" encoding="utf-8"?>
<sst xmlns="http://schemas.openxmlformats.org/spreadsheetml/2006/main" count="709" uniqueCount="387">
  <si>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</si>
  <si>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</si>
  <si>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</si>
  <si>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</si>
  <si>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</si>
  <si>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</si>
  <si>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</si>
  <si>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</si>
  <si>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</si>
  <si>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</si>
  <si>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</si>
  <si>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</si>
  <si>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</si>
  <si>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</si>
  <si>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</si>
  <si>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</si>
  <si>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</si>
  <si>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</si>
  <si>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</si>
  <si>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</si>
  <si>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</si>
  <si>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</si>
  <si>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</si>
  <si>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</si>
  <si>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</si>
  <si>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</si>
  <si>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</si>
  <si>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</si>
  <si>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</si>
  <si>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</si>
  <si>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</si>
  <si>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</si>
  <si>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</si>
  <si>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</si>
  <si>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</si>
  <si>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</si>
  <si>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</si>
  <si>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</si>
  <si>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</si>
  <si>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</si>
  <si>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</si>
  <si>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</si>
  <si>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</si>
  <si>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</si>
  <si>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</si>
  <si>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</si>
  <si>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</si>
  <si>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</si>
  <si>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</si>
  <si>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</si>
  <si>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</si>
  <si>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</si>
  <si>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</si>
  <si>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</si>
  <si>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</si>
  <si>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</si>
  <si>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</si>
  <si>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</si>
  <si>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</si>
  <si>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</si>
  <si>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</si>
  <si>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</si>
  <si>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</si>
  <si>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</si>
  <si>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</si>
  <si>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</si>
  <si>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</si>
  <si>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</si>
  <si>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</si>
  <si>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</si>
  <si>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</si>
  <si>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</si>
  <si>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</si>
  <si>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</si>
  <si>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</si>
  <si>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</si>
  <si>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</si>
  <si>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</si>
  <si>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</si>
  <si>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</si>
  <si>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</si>
  <si>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</si>
  <si>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</si>
  <si>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</si>
  <si>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</si>
  <si>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</si>
  <si>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</si>
  <si>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</si>
  <si>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</si>
  <si>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</si>
  <si>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</si>
  <si>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</si>
  <si>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</si>
  <si>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</si>
  <si>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</si>
  <si>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</si>
  <si>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</si>
  <si>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</si>
  <si>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</si>
  <si>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</si>
  <si>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</si>
  <si>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</si>
  <si>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</si>
  <si>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</si>
  <si>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</si>
  <si>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</si>
  <si>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</si>
  <si>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</si>
  <si>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</si>
  <si>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</si>
  <si>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</si>
  <si>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</si>
  <si>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</si>
  <si>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</si>
  <si>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</si>
  <si>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</si>
  <si>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</si>
  <si>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</si>
  <si>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</si>
  <si>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</si>
  <si>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</si>
  <si>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</si>
  <si>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</si>
  <si>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</si>
  <si>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</si>
  <si>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</si>
  <si>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</si>
  <si>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</si>
  <si>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</si>
  <si>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</si>
  <si>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</si>
  <si>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</si>
  <si>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</si>
  <si>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</si>
  <si>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</si>
  <si>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</si>
  <si>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</si>
  <si>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</si>
  <si>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</si>
  <si>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</si>
  <si>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</si>
  <si>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</si>
  <si>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</si>
  <si>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</si>
  <si>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</si>
  <si>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</si>
  <si>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</si>
  <si>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</si>
  <si>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</si>
  <si>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</si>
  <si>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</si>
  <si>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</si>
  <si>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</si>
  <si>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</si>
  <si>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</si>
  <si>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</si>
  <si>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</si>
  <si>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</si>
  <si>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</si>
  <si>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</si>
  <si>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</si>
  <si>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</si>
  <si>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</si>
  <si>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</si>
  <si>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</si>
  <si>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</si>
  <si>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</si>
  <si>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</si>
  <si>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</si>
  <si>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</si>
  <si>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</si>
  <si>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</si>
  <si>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</si>
  <si>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</si>
  <si>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</si>
  <si>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</si>
  <si>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</si>
  <si>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</si>
  <si>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</si>
  <si>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</si>
  <si>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</si>
  <si>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</si>
  <si>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</si>
  <si>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</si>
  <si>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</si>
  <si>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</si>
  <si>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</si>
  <si>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</si>
  <si>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</si>
  <si>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</si>
  <si>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</si>
  <si>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</si>
  <si>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</si>
  <si>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</si>
  <si>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</si>
  <si>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</si>
  <si>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</si>
  <si>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</si>
  <si>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</si>
  <si>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</si>
  <si>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</si>
  <si>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</si>
  <si>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</si>
  <si>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</si>
  <si>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</si>
  <si>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</si>
  <si>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</si>
  <si>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</si>
  <si>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</si>
  <si>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</si>
  <si>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</si>
  <si>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</si>
  <si>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</si>
  <si>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</si>
  <si>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</si>
  <si>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</si>
  <si>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</si>
  <si>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</si>
  <si>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</si>
  <si>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</si>
  <si>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</si>
  <si>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</si>
  <si>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</si>
  <si>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</si>
  <si>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</si>
  <si>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</si>
  <si>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</si>
  <si>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</si>
  <si>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</si>
  <si>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</si>
  <si>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</si>
  <si>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</si>
  <si>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</si>
  <si>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</si>
  <si>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</si>
  <si>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</si>
  <si>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</si>
  <si>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</si>
  <si>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</si>
  <si>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</si>
  <si>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</si>
  <si>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</si>
  <si>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</si>
  <si>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</si>
  <si>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</si>
  <si>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</si>
  <si>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</si>
  <si>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</si>
  <si>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</si>
  <si>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</si>
  <si>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</si>
  <si>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</si>
  <si>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</si>
  <si>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</si>
  <si>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</si>
  <si>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</si>
  <si>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</si>
  <si>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</si>
  <si>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</si>
  <si>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</si>
  <si>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</si>
  <si>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</si>
  <si>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</si>
  <si>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</si>
  <si>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</si>
  <si>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</si>
  <si>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</si>
  <si>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</si>
  <si>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</si>
  <si>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</si>
  <si>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</si>
  <si>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</si>
  <si>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</si>
  <si>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</si>
  <si>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</si>
  <si>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</si>
  <si>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</si>
  <si>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</si>
  <si>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</si>
  <si>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</si>
  <si>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</si>
  <si>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</si>
  <si>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</si>
  <si>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</si>
  <si>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</si>
  <si>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</si>
  <si>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</si>
  <si>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</si>
  <si>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</si>
  <si>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</si>
  <si>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</si>
  <si>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</si>
  <si>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</si>
  <si>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</si>
  <si>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</si>
  <si>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</si>
  <si>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</si>
  <si>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</si>
  <si>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</si>
  <si>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</si>
  <si>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</si>
  <si>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</si>
  <si>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</si>
  <si>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</si>
  <si>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</si>
  <si>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</si>
  <si>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</si>
  <si>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</si>
  <si>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</si>
  <si>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</si>
  <si>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</si>
  <si>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</si>
  <si>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</si>
  <si>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</si>
  <si>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</si>
  <si>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</si>
  <si>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</si>
  <si>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</si>
  <si>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</si>
  <si>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</si>
  <si>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</si>
  <si>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</si>
  <si>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</si>
  <si>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</si>
  <si>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</si>
  <si>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</si>
  <si>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</si>
  <si>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</si>
  <si>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</si>
  <si>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</si>
  <si>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</si>
  <si>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</si>
  <si>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</si>
  <si>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</si>
  <si>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</si>
  <si>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</si>
  <si>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</si>
  <si>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</si>
  <si>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</si>
  <si>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</si>
  <si>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</si>
  <si>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</si>
  <si>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</si>
  <si>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</si>
  <si>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</si>
  <si>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Adj CPP</t>
  </si>
  <si>
    <t>Adjusted District Cost Per Pupil*</t>
  </si>
  <si>
    <t>Change</t>
  </si>
  <si>
    <t>Percent Change</t>
  </si>
  <si>
    <t>Select SSA Rate:</t>
  </si>
  <si>
    <t>Select School District:</t>
  </si>
  <si>
    <t>ISFIS Regular Program New Authority Calculator</t>
  </si>
  <si>
    <t>Set State Supplementary Assistance Rate via Dropdown</t>
  </si>
  <si>
    <t>Net Taxable
Valuation</t>
  </si>
  <si>
    <t>TIF
Valuation</t>
  </si>
  <si>
    <t>Taxable and TIF Valuation With Gas &amp; Electric</t>
  </si>
  <si>
    <t>AHSTW</t>
  </si>
  <si>
    <t>Central Clayton</t>
  </si>
  <si>
    <t>Central De Witt</t>
  </si>
  <si>
    <t>College Community</t>
  </si>
  <si>
    <t>Colo-Nesco</t>
  </si>
  <si>
    <t>George-Little Rock</t>
  </si>
  <si>
    <t>Graettinger-Terril</t>
  </si>
  <si>
    <t>HLV</t>
  </si>
  <si>
    <t>IKM-Manning</t>
  </si>
  <si>
    <t>MFL Mar Mac</t>
  </si>
  <si>
    <t>Maple Valley-Anthon Oto</t>
  </si>
  <si>
    <t>Marcus-Meriden Cleghorn</t>
  </si>
  <si>
    <t>Pocahontas Area</t>
  </si>
  <si>
    <t>South O'Brien</t>
  </si>
  <si>
    <t>South Tama</t>
  </si>
  <si>
    <t>Sumner-Fredericksburg</t>
  </si>
  <si>
    <t>West Delaware Co</t>
  </si>
  <si>
    <t>Western Dubuque Co</t>
  </si>
  <si>
    <t>per thousand</t>
  </si>
  <si>
    <t>Enter Enrollment in Yellow Box below</t>
  </si>
  <si>
    <t>Budget Guarantee Est. Property Tax Rate Impact*</t>
  </si>
  <si>
    <t>FY 2025</t>
  </si>
  <si>
    <t>Southeast Valley</t>
  </si>
  <si>
    <t>© 2023 ISFIS</t>
  </si>
  <si>
    <t>`</t>
  </si>
  <si>
    <t>FY 2026</t>
  </si>
  <si>
    <t>FY 2026 Regular Program New Authority Report</t>
  </si>
  <si>
    <t>*Property tax impact based on FY 2025 valuations.  FY 2026 actual impact will be slightly different.</t>
  </si>
  <si>
    <t>FY 2025 Vals</t>
  </si>
  <si>
    <t>Enter Row 7 Certified Enrollment in Yellow Box below</t>
  </si>
  <si>
    <t>© ISFIS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</si>
</sst>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  <numFmt numFmtId="171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rgb="FFFFFF00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6" fontId="4" fillId="0" borderId="0" xfId="3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165" fontId="4" fillId="0" borderId="1" xfId="2" applyNumberFormat="1" applyFont="1" applyBorder="1"/>
    <xf numFmtId="165" fontId="4" fillId="0" borderId="3" xfId="2" applyNumberFormat="1" applyFont="1" applyBorder="1"/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4" fillId="0" borderId="5" xfId="0" applyFont="1" applyBorder="1"/>
    <xf numFmtId="165" fontId="4" fillId="0" borderId="6" xfId="2" applyNumberFormat="1" applyFont="1" applyBorder="1"/>
    <xf numFmtId="165" fontId="4" fillId="0" borderId="5" xfId="2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3" xfId="3" applyNumberFormat="1" applyFont="1" applyBorder="1"/>
    <xf numFmtId="166" fontId="4" fillId="0" borderId="4" xfId="3" applyNumberFormat="1" applyFont="1" applyBorder="1"/>
    <xf numFmtId="166" fontId="4" fillId="0" borderId="5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7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11" xfId="3" applyNumberFormat="1" applyFont="1" applyFill="1" applyBorder="1"/>
    <xf numFmtId="166" fontId="4" fillId="2" borderId="11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169" fontId="4" fillId="0" borderId="5" xfId="0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0" xfId="2" applyNumberFormat="1" applyFont="1"/>
    <xf numFmtId="170" fontId="4" fillId="0" borderId="3" xfId="2" applyNumberFormat="1" applyFont="1" applyBorder="1"/>
    <xf numFmtId="170" fontId="4" fillId="0" borderId="4" xfId="2" applyNumberFormat="1" applyFont="1" applyBorder="1"/>
    <xf numFmtId="170" fontId="4" fillId="0" borderId="5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10" xfId="2" applyNumberFormat="1" applyFont="1" applyBorder="1" applyAlignment="1">
      <alignment horizontal="center" wrapText="1"/>
    </xf>
    <xf numFmtId="0" fontId="0" fillId="4" borderId="0" xfId="0" applyFill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10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10" xfId="0" applyNumberFormat="1" applyFont="1" applyBorder="1"/>
    <xf numFmtId="166" fontId="8" fillId="0" borderId="10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10" xfId="2" applyNumberFormat="1" applyFont="1" applyBorder="1"/>
    <xf numFmtId="165" fontId="8" fillId="0" borderId="10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164" fontId="8" fillId="3" borderId="7" xfId="1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8" fillId="3" borderId="1" xfId="2" applyNumberFormat="1" applyFont="1" applyFill="1" applyBorder="1"/>
    <xf numFmtId="165" fontId="8" fillId="3" borderId="10" xfId="2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10" xfId="0" applyFont="1" applyBorder="1"/>
    <xf numFmtId="0" fontId="8" fillId="0" borderId="10" xfId="0" applyFont="1" applyFill="1" applyBorder="1" applyAlignment="1">
      <alignment horizontal="left" vertical="center" wrapText="1"/>
    </xf>
    <xf numFmtId="171" fontId="8" fillId="0" borderId="10" xfId="2" applyNumberFormat="1" applyFont="1" applyBorder="1"/>
    <xf numFmtId="165" fontId="0" fillId="0" borderId="0" xfId="2" applyNumberFormat="1" applyFont="1"/>
    <xf numFmtId="166" fontId="0" fillId="0" borderId="0" xfId="0" applyNumberFormat="1"/>
    <xf numFmtId="0" fontId="8" fillId="0" borderId="0" xfId="0" applyFont="1" applyFill="1" applyBorder="1" applyAlignment="1">
      <alignment vertical="top" wrapText="1"/>
    </xf>
    <xf numFmtId="164" fontId="0" fillId="5" borderId="13" xfId="1" applyNumberFormat="1" applyFont="1" applyFill="1" applyBorder="1" applyAlignment="1"/>
    <xf numFmtId="165" fontId="11" fillId="5" borderId="12" xfId="0" applyNumberFormat="1" applyFont="1" applyFill="1" applyBorder="1"/>
    <xf numFmtId="165" fontId="0" fillId="0" borderId="0" xfId="2" applyNumberFormat="1" applyFont="1" applyBorder="1" applyAlignment="1"/>
    <xf numFmtId="0" fontId="0" fillId="0" borderId="0" xfId="0" applyFont="1" applyBorder="1"/>
    <xf numFmtId="165" fontId="11" fillId="0" borderId="0" xfId="2" applyNumberFormat="1" applyFont="1" applyBorder="1"/>
    <xf numFmtId="164" fontId="4" fillId="5" borderId="3" xfId="1" applyNumberFormat="1" applyFont="1" applyFill="1" applyBorder="1" applyAlignment="1">
      <alignment horizontal="center" wrapText="1"/>
    </xf>
    <xf numFmtId="164" fontId="8" fillId="5" borderId="7" xfId="1" applyNumberFormat="1" applyFont="1" applyFill="1" applyBorder="1" applyAlignment="1">
      <alignment horizontal="center" wrapText="1"/>
    </xf>
    <xf numFmtId="0" fontId="8" fillId="0" borderId="14" xfId="0" applyFont="1" applyFill="1" applyBorder="1"/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8" dropStyle="combo" dx="48" fmlaLink="$F$2" fmlaRange="Sheet1!$B$1:$B$72" noThreeD="1" sel="26" val="25"/>
</file>

<file path=xl/ctrlProps/ctrlProp2.xml><?xml version="1.0" encoding="utf-8"?>
<formControlPr xmlns="http://schemas.microsoft.com/office/spreadsheetml/2009/9/main" objectType="Drop" dropLines="46" dropStyle="combo" dx="48" fmlaLink="$A$1" fmlaRange="'FY2025 RPDC '!$D$8:$D$332" noThreeD="1" sel="1" val="0"/>
</file>

<file path=xl/ctrlProps/ctrlProp3.xml><?xml version="1.0" encoding="utf-8"?>
<formControlPr xmlns="http://schemas.microsoft.com/office/spreadsheetml/2009/9/main" objectType="Drop" dropLines="28" dropStyle="combo" dx="48" fmlaLink="$F$1" fmlaRange="Sheet1!$B$1:$B$100" noThreeD="1" sel="26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2</xdr:row>
      <xdr:rowOff>182418</xdr:rowOff>
    </xdr:from>
    <xdr:to>
      <xdr:col>4</xdr:col>
      <xdr:colOff>521970</xdr:colOff>
      <xdr:row>5</xdr:row>
      <xdr:rowOff>127015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670" y="182418"/>
          <a:ext cx="1958340" cy="820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956310</xdr:colOff>
          <xdr:row>3</xdr:row>
          <xdr:rowOff>76200</xdr:rowOff>
        </xdr:from>
        <xdr:to>
          <xdr:col>13</xdr:col>
          <xdr:colOff>857250</xdr:colOff>
          <xdr:row>4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</xdr:row>
          <xdr:rowOff>49530</xdr:rowOff>
        </xdr:from>
        <xdr:to>
          <xdr:col>3</xdr:col>
          <xdr:colOff>2655570</xdr:colOff>
          <xdr:row>6</xdr:row>
          <xdr:rowOff>316230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7620</xdr:rowOff>
        </xdr:from>
        <xdr:to>
          <xdr:col>4</xdr:col>
          <xdr:colOff>1127760</xdr:colOff>
          <xdr:row>6</xdr:row>
          <xdr:rowOff>289560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375432</xdr:colOff>
      <xdr:row>17</xdr:row>
      <xdr:rowOff>176973</xdr:rowOff>
    </xdr:from>
    <xdr:to>
      <xdr:col>7</xdr:col>
      <xdr:colOff>520700</xdr:colOff>
      <xdr:row>21</xdr:row>
      <xdr:rowOff>1771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3332" y="4025073"/>
          <a:ext cx="1453368" cy="612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ry/Desktop/Spreadsheets/FY%202025%20Data/Big%20File%20F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_database_aidandlevy2025"/>
    </sheetNames>
    <sheetDataSet>
      <sheetData sheetId="0">
        <row r="4">
          <cell r="E4">
            <v>18</v>
          </cell>
          <cell r="F4">
            <v>18</v>
          </cell>
          <cell r="G4" t="str">
            <v>ADAIR-CASEY</v>
          </cell>
          <cell r="H4" t="str">
            <v>Adair-Casey</v>
          </cell>
          <cell r="I4">
            <v>0</v>
          </cell>
          <cell r="J4">
            <v>0</v>
          </cell>
          <cell r="K4">
            <v>0</v>
          </cell>
          <cell r="L4">
            <v>18</v>
          </cell>
          <cell r="M4">
            <v>1979158</v>
          </cell>
          <cell r="N4">
            <v>210634</v>
          </cell>
          <cell r="O4">
            <v>225032</v>
          </cell>
          <cell r="P4">
            <v>780624</v>
          </cell>
          <cell r="Q4">
            <v>41650</v>
          </cell>
          <cell r="R4">
            <v>70000</v>
          </cell>
          <cell r="S4">
            <v>17500</v>
          </cell>
          <cell r="T4">
            <v>682918</v>
          </cell>
          <cell r="U4">
            <v>0</v>
          </cell>
          <cell r="V4">
            <v>1949362</v>
          </cell>
          <cell r="W4">
            <v>5627</v>
          </cell>
          <cell r="X4">
            <v>0</v>
          </cell>
          <cell r="Y4">
            <v>0</v>
          </cell>
          <cell r="Z4">
            <v>115000</v>
          </cell>
          <cell r="AA4">
            <v>140000</v>
          </cell>
          <cell r="AB4">
            <v>6217505</v>
          </cell>
          <cell r="AC4">
            <v>0</v>
          </cell>
          <cell r="AD4">
            <v>1000</v>
          </cell>
          <cell r="AE4">
            <v>0</v>
          </cell>
          <cell r="AF4">
            <v>6218505</v>
          </cell>
          <cell r="AG4">
            <v>5734376</v>
          </cell>
          <cell r="AH4">
            <v>11952881</v>
          </cell>
          <cell r="AI4">
            <v>3884096</v>
          </cell>
          <cell r="AJ4">
            <v>152795</v>
          </cell>
          <cell r="AK4">
            <v>236781</v>
          </cell>
          <cell r="AL4">
            <v>195551</v>
          </cell>
          <cell r="AM4">
            <v>249082</v>
          </cell>
          <cell r="AN4">
            <v>165190</v>
          </cell>
          <cell r="AO4">
            <v>359159</v>
          </cell>
          <cell r="AP4">
            <v>495640</v>
          </cell>
          <cell r="AQ4">
            <v>0</v>
          </cell>
          <cell r="AR4">
            <v>1854198</v>
          </cell>
          <cell r="AS4">
            <v>235000</v>
          </cell>
          <cell r="AT4">
            <v>500000</v>
          </cell>
          <cell r="AU4">
            <v>0</v>
          </cell>
          <cell r="AV4">
            <v>158014</v>
          </cell>
          <cell r="AW4">
            <v>658014</v>
          </cell>
          <cell r="AX4">
            <v>6631308</v>
          </cell>
          <cell r="AY4">
            <v>1000</v>
          </cell>
          <cell r="AZ4">
            <v>6632308</v>
          </cell>
          <cell r="BA4">
            <v>5320573</v>
          </cell>
          <cell r="BB4">
            <v>11952881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20</v>
          </cell>
          <cell r="BZ4">
            <v>2025</v>
          </cell>
          <cell r="CA4">
            <v>2029</v>
          </cell>
          <cell r="CB4">
            <v>10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20</v>
          </cell>
          <cell r="CN4">
            <v>2020</v>
          </cell>
          <cell r="CO4">
            <v>2029</v>
          </cell>
          <cell r="CP4">
            <v>1.34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2.7</v>
          </cell>
          <cell r="CY4">
            <v>0</v>
          </cell>
          <cell r="CZ4">
            <v>4</v>
          </cell>
          <cell r="DA4">
            <v>236199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4</v>
          </cell>
          <cell r="DI4">
            <v>475338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1513724</v>
          </cell>
          <cell r="DY4">
            <v>86686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1600410</v>
          </cell>
          <cell r="EG4">
            <v>50000</v>
          </cell>
          <cell r="EH4">
            <v>0</v>
          </cell>
          <cell r="EI4">
            <v>1513724</v>
          </cell>
          <cell r="EJ4">
            <v>0</v>
          </cell>
          <cell r="EK4">
            <v>365176</v>
          </cell>
          <cell r="EL4">
            <v>365176</v>
          </cell>
          <cell r="EM4">
            <v>117061</v>
          </cell>
          <cell r="EN4">
            <v>482237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2132648</v>
          </cell>
          <cell r="EV4">
            <v>0</v>
          </cell>
          <cell r="EW4">
            <v>8.2503399999999996</v>
          </cell>
          <cell r="EX4">
            <v>0.26445000000000002</v>
          </cell>
          <cell r="EY4">
            <v>0</v>
          </cell>
          <cell r="EZ4">
            <v>0</v>
          </cell>
          <cell r="FA4">
            <v>1.02945</v>
          </cell>
          <cell r="FB4">
            <v>0.33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9.8742400000000004</v>
          </cell>
          <cell r="FH4">
            <v>0</v>
          </cell>
          <cell r="FI4">
            <v>0</v>
          </cell>
          <cell r="FJ4">
            <v>8.0059699999999996</v>
          </cell>
          <cell r="FK4">
            <v>0.24437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3342187</v>
          </cell>
          <cell r="GK4">
            <v>7413</v>
          </cell>
          <cell r="GL4">
            <v>2297289</v>
          </cell>
          <cell r="GM4">
            <v>0</v>
          </cell>
          <cell r="GN4">
            <v>157556</v>
          </cell>
          <cell r="GO4">
            <v>300968</v>
          </cell>
          <cell r="GP4">
            <v>110814</v>
          </cell>
          <cell r="GQ4">
            <v>0</v>
          </cell>
          <cell r="GR4">
            <v>18671</v>
          </cell>
          <cell r="GS4">
            <v>20507</v>
          </cell>
          <cell r="GT4">
            <v>0</v>
          </cell>
          <cell r="GU4">
            <v>74567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3342187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191203</v>
          </cell>
          <cell r="HG4">
            <v>0</v>
          </cell>
          <cell r="HH4">
            <v>18105</v>
          </cell>
          <cell r="HI4">
            <v>44478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2338601</v>
          </cell>
          <cell r="HO4">
            <v>0</v>
          </cell>
          <cell r="HP4">
            <v>185057</v>
          </cell>
          <cell r="HQ4">
            <v>371366</v>
          </cell>
          <cell r="HR4">
            <v>115668</v>
          </cell>
          <cell r="HS4">
            <v>0</v>
          </cell>
          <cell r="HT4">
            <v>18984</v>
          </cell>
          <cell r="HU4">
            <v>20854</v>
          </cell>
          <cell r="HV4">
            <v>0</v>
          </cell>
          <cell r="HW4">
            <v>71304</v>
          </cell>
          <cell r="HX4">
            <v>0</v>
          </cell>
          <cell r="HY4">
            <v>0</v>
          </cell>
          <cell r="HZ4">
            <v>0</v>
          </cell>
          <cell r="IA4">
            <v>7176</v>
          </cell>
          <cell r="IB4">
            <v>3493478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195905</v>
          </cell>
          <cell r="II4">
            <v>0</v>
          </cell>
          <cell r="IJ4">
            <v>22203</v>
          </cell>
          <cell r="IK4">
            <v>68715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3493478</v>
          </cell>
          <cell r="IQ4">
            <v>0</v>
          </cell>
          <cell r="IR4">
            <v>0</v>
          </cell>
          <cell r="IS4">
            <v>21.5</v>
          </cell>
          <cell r="IT4">
            <v>0</v>
          </cell>
          <cell r="IU4">
            <v>1.6379999999999999</v>
          </cell>
          <cell r="IV4">
            <v>1.1000000000000001</v>
          </cell>
          <cell r="IW4">
            <v>284.39999999999998</v>
          </cell>
          <cell r="IX4">
            <v>0</v>
          </cell>
          <cell r="IY4">
            <v>7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48.64</v>
          </cell>
          <cell r="JI4">
            <v>13.7</v>
          </cell>
          <cell r="JJ4">
            <v>16.940000000000001</v>
          </cell>
          <cell r="JK4">
            <v>18</v>
          </cell>
          <cell r="JL4">
            <v>13.7</v>
          </cell>
          <cell r="JM4">
            <v>13.92</v>
          </cell>
          <cell r="JN4">
            <v>18</v>
          </cell>
          <cell r="JO4">
            <v>45.62</v>
          </cell>
          <cell r="JP4">
            <v>23.82</v>
          </cell>
          <cell r="JQ4">
            <v>1.26</v>
          </cell>
          <cell r="JR4">
            <v>0</v>
          </cell>
          <cell r="JS4">
            <v>0</v>
          </cell>
          <cell r="JT4">
            <v>7635</v>
          </cell>
          <cell r="JU4">
            <v>1.599</v>
          </cell>
          <cell r="JV4">
            <v>5142</v>
          </cell>
          <cell r="JW4">
            <v>306.3</v>
          </cell>
          <cell r="JX4">
            <v>-1</v>
          </cell>
          <cell r="JY4">
            <v>-7635</v>
          </cell>
          <cell r="JZ4">
            <v>-6749</v>
          </cell>
          <cell r="KA4">
            <v>0</v>
          </cell>
          <cell r="KB4">
            <v>284.39999999999998</v>
          </cell>
          <cell r="KC4">
            <v>7826</v>
          </cell>
          <cell r="KD4">
            <v>2225714</v>
          </cell>
          <cell r="KE4">
            <v>136273</v>
          </cell>
          <cell r="KF4">
            <v>208790</v>
          </cell>
          <cell r="KG4">
            <v>357022</v>
          </cell>
        </row>
        <row r="5">
          <cell r="E5">
            <v>27</v>
          </cell>
          <cell r="F5">
            <v>27</v>
          </cell>
          <cell r="G5" t="str">
            <v>ADEL-DESOTO-MINBURN</v>
          </cell>
          <cell r="H5" t="str">
            <v>Adel-Desoto-Minburn</v>
          </cell>
          <cell r="I5">
            <v>0</v>
          </cell>
          <cell r="J5">
            <v>0</v>
          </cell>
          <cell r="K5">
            <v>0</v>
          </cell>
          <cell r="L5">
            <v>27</v>
          </cell>
          <cell r="M5">
            <v>12178157</v>
          </cell>
          <cell r="N5">
            <v>978800</v>
          </cell>
          <cell r="O5">
            <v>0</v>
          </cell>
          <cell r="P5">
            <v>1600000</v>
          </cell>
          <cell r="Q5">
            <v>162000</v>
          </cell>
          <cell r="R5">
            <v>625000</v>
          </cell>
          <cell r="S5">
            <v>412000</v>
          </cell>
          <cell r="T5">
            <v>495000</v>
          </cell>
          <cell r="U5">
            <v>0</v>
          </cell>
          <cell r="V5">
            <v>17565487</v>
          </cell>
          <cell r="W5">
            <v>81263</v>
          </cell>
          <cell r="X5">
            <v>2520000</v>
          </cell>
          <cell r="Y5">
            <v>0</v>
          </cell>
          <cell r="Z5">
            <v>140000</v>
          </cell>
          <cell r="AA5">
            <v>1050000</v>
          </cell>
          <cell r="AB5">
            <v>37807707</v>
          </cell>
          <cell r="AC5">
            <v>35000000</v>
          </cell>
          <cell r="AD5">
            <v>320434</v>
          </cell>
          <cell r="AE5">
            <v>0</v>
          </cell>
          <cell r="AF5">
            <v>73128141</v>
          </cell>
          <cell r="AG5">
            <v>12913454</v>
          </cell>
          <cell r="AH5">
            <v>86041595</v>
          </cell>
          <cell r="AI5">
            <v>19284860</v>
          </cell>
          <cell r="AJ5">
            <v>1102500</v>
          </cell>
          <cell r="AK5">
            <v>2606338</v>
          </cell>
          <cell r="AL5">
            <v>817950</v>
          </cell>
          <cell r="AM5">
            <v>1625085</v>
          </cell>
          <cell r="AN5">
            <v>1100540</v>
          </cell>
          <cell r="AO5">
            <v>4128798</v>
          </cell>
          <cell r="AP5">
            <v>1775653</v>
          </cell>
          <cell r="AQ5">
            <v>0</v>
          </cell>
          <cell r="AR5">
            <v>13156864</v>
          </cell>
          <cell r="AS5">
            <v>1723125</v>
          </cell>
          <cell r="AT5">
            <v>42690000</v>
          </cell>
          <cell r="AU5">
            <v>3079168</v>
          </cell>
          <cell r="AV5">
            <v>1164861</v>
          </cell>
          <cell r="AW5">
            <v>46934029</v>
          </cell>
          <cell r="AX5">
            <v>81098878</v>
          </cell>
          <cell r="AY5">
            <v>320434</v>
          </cell>
          <cell r="AZ5">
            <v>81419312</v>
          </cell>
          <cell r="BA5">
            <v>4622283</v>
          </cell>
          <cell r="BB5">
            <v>86041595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2025</v>
          </cell>
          <cell r="CA5">
            <v>2029</v>
          </cell>
          <cell r="CB5">
            <v>10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2023</v>
          </cell>
          <cell r="CO5">
            <v>2032</v>
          </cell>
          <cell r="CP5">
            <v>1.34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4.05</v>
          </cell>
          <cell r="CY5">
            <v>0</v>
          </cell>
          <cell r="CZ5">
            <v>0</v>
          </cell>
          <cell r="DA5">
            <v>1694720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1018787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6400472</v>
          </cell>
          <cell r="DY5">
            <v>1129192</v>
          </cell>
          <cell r="DZ5">
            <v>0</v>
          </cell>
          <cell r="EA5">
            <v>0</v>
          </cell>
          <cell r="EB5">
            <v>0</v>
          </cell>
          <cell r="EC5">
            <v>771629</v>
          </cell>
          <cell r="ED5">
            <v>0</v>
          </cell>
          <cell r="EE5">
            <v>0</v>
          </cell>
          <cell r="EF5">
            <v>8301293</v>
          </cell>
          <cell r="EG5">
            <v>500000</v>
          </cell>
          <cell r="EH5">
            <v>0</v>
          </cell>
          <cell r="EI5">
            <v>7172101</v>
          </cell>
          <cell r="EJ5">
            <v>0</v>
          </cell>
          <cell r="EK5">
            <v>1018787</v>
          </cell>
          <cell r="EL5">
            <v>1018787</v>
          </cell>
          <cell r="EM5">
            <v>250895</v>
          </cell>
          <cell r="EN5">
            <v>1269682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3079168</v>
          </cell>
          <cell r="ET5">
            <v>0</v>
          </cell>
          <cell r="EU5">
            <v>13150136</v>
          </cell>
          <cell r="EV5">
            <v>0</v>
          </cell>
          <cell r="EW5">
            <v>11.46336</v>
          </cell>
          <cell r="EX5">
            <v>0.69562000000000002</v>
          </cell>
          <cell r="EY5">
            <v>0</v>
          </cell>
          <cell r="EZ5">
            <v>0</v>
          </cell>
          <cell r="FA5">
            <v>1.34</v>
          </cell>
          <cell r="FB5">
            <v>0.33</v>
          </cell>
          <cell r="FC5">
            <v>0</v>
          </cell>
          <cell r="FD5">
            <v>0</v>
          </cell>
          <cell r="FE5">
            <v>4.05</v>
          </cell>
          <cell r="FF5">
            <v>0</v>
          </cell>
          <cell r="FG5">
            <v>17.878979999999999</v>
          </cell>
          <cell r="FH5">
            <v>0</v>
          </cell>
          <cell r="FI5">
            <v>0</v>
          </cell>
          <cell r="FJ5">
            <v>9.9781499999999994</v>
          </cell>
          <cell r="FK5">
            <v>1.4852099999999999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20959497</v>
          </cell>
          <cell r="GK5">
            <v>7413</v>
          </cell>
          <cell r="GL5">
            <v>15232232</v>
          </cell>
          <cell r="GM5">
            <v>0</v>
          </cell>
          <cell r="GN5">
            <v>169913</v>
          </cell>
          <cell r="GO5">
            <v>1673781</v>
          </cell>
          <cell r="GP5">
            <v>721031</v>
          </cell>
          <cell r="GQ5">
            <v>0</v>
          </cell>
          <cell r="GR5">
            <v>125459</v>
          </cell>
          <cell r="GS5">
            <v>137790</v>
          </cell>
          <cell r="GT5">
            <v>0</v>
          </cell>
          <cell r="GU5">
            <v>534193</v>
          </cell>
          <cell r="GV5">
            <v>0</v>
          </cell>
          <cell r="GW5">
            <v>0</v>
          </cell>
          <cell r="GX5">
            <v>0</v>
          </cell>
          <cell r="GY5">
            <v>7227</v>
          </cell>
          <cell r="GZ5">
            <v>20959497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984764</v>
          </cell>
          <cell r="HG5">
            <v>0</v>
          </cell>
          <cell r="HH5">
            <v>70448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16269422</v>
          </cell>
          <cell r="HO5">
            <v>0</v>
          </cell>
          <cell r="HP5">
            <v>194189</v>
          </cell>
          <cell r="HQ5">
            <v>1819268</v>
          </cell>
          <cell r="HR5">
            <v>772068</v>
          </cell>
          <cell r="HS5">
            <v>0</v>
          </cell>
          <cell r="HT5">
            <v>133944</v>
          </cell>
          <cell r="HU5">
            <v>147136</v>
          </cell>
          <cell r="HV5">
            <v>0</v>
          </cell>
          <cell r="HW5">
            <v>680955</v>
          </cell>
          <cell r="HX5">
            <v>0</v>
          </cell>
          <cell r="HY5">
            <v>0</v>
          </cell>
          <cell r="HZ5">
            <v>0</v>
          </cell>
          <cell r="IA5">
            <v>14589</v>
          </cell>
          <cell r="IB5">
            <v>22543113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1084031</v>
          </cell>
          <cell r="II5">
            <v>0</v>
          </cell>
          <cell r="IJ5">
            <v>82599</v>
          </cell>
          <cell r="IK5">
            <v>129795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22543113</v>
          </cell>
          <cell r="IQ5">
            <v>0</v>
          </cell>
          <cell r="IR5">
            <v>0</v>
          </cell>
          <cell r="IS5">
            <v>16.84</v>
          </cell>
          <cell r="IT5">
            <v>28</v>
          </cell>
          <cell r="IU5">
            <v>6.8639999999999999</v>
          </cell>
          <cell r="IV5">
            <v>1.73</v>
          </cell>
          <cell r="IW5">
            <v>2165.5</v>
          </cell>
          <cell r="IX5">
            <v>0</v>
          </cell>
          <cell r="IY5">
            <v>28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>
            <v>0</v>
          </cell>
          <cell r="JG5">
            <v>0</v>
          </cell>
          <cell r="JH5">
            <v>238.28</v>
          </cell>
          <cell r="JI5">
            <v>76.72</v>
          </cell>
          <cell r="JJ5">
            <v>85.96</v>
          </cell>
          <cell r="JK5">
            <v>75.599999999999994</v>
          </cell>
          <cell r="JL5">
            <v>68.5</v>
          </cell>
          <cell r="JM5">
            <v>96.84</v>
          </cell>
          <cell r="JN5">
            <v>85.68</v>
          </cell>
          <cell r="JO5">
            <v>251.02</v>
          </cell>
          <cell r="JP5">
            <v>17.91</v>
          </cell>
          <cell r="JQ5">
            <v>2.15</v>
          </cell>
          <cell r="JR5">
            <v>38</v>
          </cell>
          <cell r="JS5">
            <v>0</v>
          </cell>
          <cell r="JT5">
            <v>7635</v>
          </cell>
          <cell r="JU5">
            <v>7.3819999999999997</v>
          </cell>
          <cell r="JV5">
            <v>9289</v>
          </cell>
          <cell r="JW5">
            <v>2130.9</v>
          </cell>
          <cell r="JX5">
            <v>2</v>
          </cell>
          <cell r="JY5">
            <v>15270</v>
          </cell>
          <cell r="JZ5">
            <v>13498</v>
          </cell>
          <cell r="KA5">
            <v>0</v>
          </cell>
          <cell r="KB5">
            <v>2165.5</v>
          </cell>
          <cell r="KC5">
            <v>7826</v>
          </cell>
          <cell r="KD5">
            <v>16947203</v>
          </cell>
          <cell r="KE5">
            <v>0</v>
          </cell>
          <cell r="KF5">
            <v>214761</v>
          </cell>
          <cell r="KG5">
            <v>1964483</v>
          </cell>
        </row>
        <row r="6">
          <cell r="E6">
            <v>9</v>
          </cell>
          <cell r="F6">
            <v>9</v>
          </cell>
          <cell r="G6" t="str">
            <v>AGWSR</v>
          </cell>
          <cell r="H6" t="str">
            <v>AGWSR</v>
          </cell>
          <cell r="I6">
            <v>0</v>
          </cell>
          <cell r="J6">
            <v>0</v>
          </cell>
          <cell r="K6">
            <v>0</v>
          </cell>
          <cell r="L6">
            <v>9</v>
          </cell>
          <cell r="M6">
            <v>5488929</v>
          </cell>
          <cell r="N6">
            <v>235668</v>
          </cell>
          <cell r="O6">
            <v>651788</v>
          </cell>
          <cell r="P6">
            <v>239969</v>
          </cell>
          <cell r="Q6">
            <v>277110</v>
          </cell>
          <cell r="R6">
            <v>103710</v>
          </cell>
          <cell r="S6">
            <v>103714</v>
          </cell>
          <cell r="T6">
            <v>681826</v>
          </cell>
          <cell r="U6">
            <v>0</v>
          </cell>
          <cell r="V6">
            <v>4542429</v>
          </cell>
          <cell r="W6">
            <v>12516</v>
          </cell>
          <cell r="X6">
            <v>1196513</v>
          </cell>
          <cell r="Y6">
            <v>0</v>
          </cell>
          <cell r="Z6">
            <v>49075</v>
          </cell>
          <cell r="AA6">
            <v>328658</v>
          </cell>
          <cell r="AB6">
            <v>13911905</v>
          </cell>
          <cell r="AC6">
            <v>0</v>
          </cell>
          <cell r="AD6">
            <v>392577</v>
          </cell>
          <cell r="AE6">
            <v>40062</v>
          </cell>
          <cell r="AF6">
            <v>14344544</v>
          </cell>
          <cell r="AG6">
            <v>4397946</v>
          </cell>
          <cell r="AH6">
            <v>18742490</v>
          </cell>
          <cell r="AI6">
            <v>7641970</v>
          </cell>
          <cell r="AJ6">
            <v>309911</v>
          </cell>
          <cell r="AK6">
            <v>856790</v>
          </cell>
          <cell r="AL6">
            <v>419038</v>
          </cell>
          <cell r="AM6">
            <v>502893</v>
          </cell>
          <cell r="AN6">
            <v>338326</v>
          </cell>
          <cell r="AO6">
            <v>1375669</v>
          </cell>
          <cell r="AP6">
            <v>864690</v>
          </cell>
          <cell r="AQ6">
            <v>0</v>
          </cell>
          <cell r="AR6">
            <v>4667317</v>
          </cell>
          <cell r="AS6">
            <v>1408417</v>
          </cell>
          <cell r="AT6">
            <v>2500008</v>
          </cell>
          <cell r="AU6">
            <v>2768443</v>
          </cell>
          <cell r="AV6">
            <v>409661</v>
          </cell>
          <cell r="AW6">
            <v>5678112</v>
          </cell>
          <cell r="AX6">
            <v>19395816</v>
          </cell>
          <cell r="AY6">
            <v>600000</v>
          </cell>
          <cell r="AZ6">
            <v>19995816</v>
          </cell>
          <cell r="BA6">
            <v>-1253326</v>
          </cell>
          <cell r="BB6">
            <v>18742490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2022</v>
          </cell>
          <cell r="CA6">
            <v>2026</v>
          </cell>
          <cell r="CB6">
            <v>10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20</v>
          </cell>
          <cell r="CN6">
            <v>2024</v>
          </cell>
          <cell r="CO6">
            <v>2033</v>
          </cell>
          <cell r="CP6">
            <v>1.34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2.7</v>
          </cell>
          <cell r="CY6">
            <v>0</v>
          </cell>
          <cell r="CZ6">
            <v>0</v>
          </cell>
          <cell r="DA6">
            <v>560339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13</v>
          </cell>
          <cell r="DI6">
            <v>677497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3657488</v>
          </cell>
          <cell r="DY6">
            <v>472814</v>
          </cell>
          <cell r="DZ6">
            <v>0</v>
          </cell>
          <cell r="EA6">
            <v>0</v>
          </cell>
          <cell r="EB6">
            <v>0</v>
          </cell>
          <cell r="EC6">
            <v>1000000</v>
          </cell>
          <cell r="ED6">
            <v>0</v>
          </cell>
          <cell r="EE6">
            <v>0</v>
          </cell>
          <cell r="EF6">
            <v>5130302</v>
          </cell>
          <cell r="EG6">
            <v>400000</v>
          </cell>
          <cell r="EH6">
            <v>0</v>
          </cell>
          <cell r="EI6">
            <v>4657488</v>
          </cell>
          <cell r="EJ6">
            <v>0</v>
          </cell>
          <cell r="EK6">
            <v>8070</v>
          </cell>
          <cell r="EL6">
            <v>8070</v>
          </cell>
          <cell r="EM6">
            <v>166846</v>
          </cell>
          <cell r="EN6">
            <v>174916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5705214</v>
          </cell>
          <cell r="EV6">
            <v>0</v>
          </cell>
          <cell r="EW6">
            <v>10.19406</v>
          </cell>
          <cell r="EX6">
            <v>0.79518</v>
          </cell>
          <cell r="EY6">
            <v>0</v>
          </cell>
          <cell r="EZ6">
            <v>0</v>
          </cell>
          <cell r="FA6">
            <v>1.5959999999999998E-2</v>
          </cell>
          <cell r="FB6">
            <v>0.33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11.3352</v>
          </cell>
          <cell r="FH6">
            <v>0</v>
          </cell>
          <cell r="FI6">
            <v>0</v>
          </cell>
          <cell r="FJ6">
            <v>9.2589000000000006</v>
          </cell>
          <cell r="FK6">
            <v>0.93515999999999999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7359372</v>
          </cell>
          <cell r="GK6">
            <v>7488</v>
          </cell>
          <cell r="GL6">
            <v>5092589</v>
          </cell>
          <cell r="GM6">
            <v>0</v>
          </cell>
          <cell r="GN6">
            <v>176365</v>
          </cell>
          <cell r="GO6">
            <v>783694</v>
          </cell>
          <cell r="GP6">
            <v>257040</v>
          </cell>
          <cell r="GQ6">
            <v>0</v>
          </cell>
          <cell r="GR6">
            <v>42583</v>
          </cell>
          <cell r="GS6">
            <v>47490</v>
          </cell>
          <cell r="GT6">
            <v>0</v>
          </cell>
          <cell r="GU6">
            <v>181552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7359372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437301</v>
          </cell>
          <cell r="HG6">
            <v>0</v>
          </cell>
          <cell r="HH6">
            <v>44962</v>
          </cell>
          <cell r="HI6">
            <v>129728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5292144</v>
          </cell>
          <cell r="HO6">
            <v>0</v>
          </cell>
          <cell r="HP6">
            <v>195672</v>
          </cell>
          <cell r="HQ6">
            <v>823968</v>
          </cell>
          <cell r="HR6">
            <v>267538</v>
          </cell>
          <cell r="HS6">
            <v>0</v>
          </cell>
          <cell r="HT6">
            <v>43854</v>
          </cell>
          <cell r="HU6">
            <v>48894</v>
          </cell>
          <cell r="HV6">
            <v>0</v>
          </cell>
          <cell r="HW6">
            <v>195311</v>
          </cell>
          <cell r="HX6">
            <v>0</v>
          </cell>
          <cell r="HY6">
            <v>0</v>
          </cell>
          <cell r="HZ6">
            <v>0</v>
          </cell>
          <cell r="IA6">
            <v>-749</v>
          </cell>
          <cell r="IB6">
            <v>7667608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452372</v>
          </cell>
          <cell r="II6">
            <v>0</v>
          </cell>
          <cell r="IJ6">
            <v>54162</v>
          </cell>
          <cell r="IK6">
            <v>175605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7667608</v>
          </cell>
          <cell r="IQ6">
            <v>0</v>
          </cell>
          <cell r="IR6">
            <v>0</v>
          </cell>
          <cell r="IS6">
            <v>20.28</v>
          </cell>
          <cell r="IT6">
            <v>16</v>
          </cell>
          <cell r="IU6">
            <v>3.1589999999999998</v>
          </cell>
          <cell r="IV6">
            <v>1.94</v>
          </cell>
          <cell r="IW6">
            <v>709.2</v>
          </cell>
          <cell r="IX6">
            <v>0</v>
          </cell>
          <cell r="IY6">
            <v>16</v>
          </cell>
          <cell r="IZ6">
            <v>0</v>
          </cell>
          <cell r="JA6">
            <v>0</v>
          </cell>
          <cell r="JB6">
            <v>0</v>
          </cell>
          <cell r="JC6">
            <v>337</v>
          </cell>
          <cell r="JD6">
            <v>334</v>
          </cell>
          <cell r="JE6">
            <v>0</v>
          </cell>
          <cell r="JF6">
            <v>0</v>
          </cell>
          <cell r="JG6">
            <v>1.02</v>
          </cell>
          <cell r="JH6">
            <v>106.87</v>
          </cell>
          <cell r="JI6">
            <v>26.03</v>
          </cell>
          <cell r="JJ6">
            <v>52.04</v>
          </cell>
          <cell r="JK6">
            <v>28.8</v>
          </cell>
          <cell r="JL6">
            <v>21.92</v>
          </cell>
          <cell r="JM6">
            <v>53.85</v>
          </cell>
          <cell r="JN6">
            <v>41.04</v>
          </cell>
          <cell r="JO6">
            <v>116.81</v>
          </cell>
          <cell r="JP6">
            <v>10.220000000000001</v>
          </cell>
          <cell r="JQ6">
            <v>1.94</v>
          </cell>
          <cell r="JR6">
            <v>19</v>
          </cell>
          <cell r="JS6">
            <v>0</v>
          </cell>
          <cell r="JT6">
            <v>7710</v>
          </cell>
          <cell r="JU6">
            <v>3.3740000000000001</v>
          </cell>
          <cell r="JV6">
            <v>41421</v>
          </cell>
          <cell r="JW6">
            <v>686.4</v>
          </cell>
          <cell r="JX6">
            <v>-0.9</v>
          </cell>
          <cell r="JY6">
            <v>-6939</v>
          </cell>
          <cell r="JZ6">
            <v>-6074</v>
          </cell>
          <cell r="KA6">
            <v>353</v>
          </cell>
          <cell r="KB6">
            <v>709.2</v>
          </cell>
          <cell r="KC6">
            <v>7901</v>
          </cell>
          <cell r="KD6">
            <v>5603389</v>
          </cell>
          <cell r="KE6">
            <v>0</v>
          </cell>
          <cell r="KF6">
            <v>122734</v>
          </cell>
          <cell r="KG6">
            <v>922916</v>
          </cell>
        </row>
        <row r="7">
          <cell r="E7">
            <v>441</v>
          </cell>
          <cell r="F7">
            <v>441</v>
          </cell>
          <cell r="G7" t="str">
            <v>AHSTW</v>
          </cell>
          <cell r="H7" t="str">
            <v>AHSTW</v>
          </cell>
          <cell r="I7">
            <v>0</v>
          </cell>
          <cell r="J7">
            <v>0</v>
          </cell>
          <cell r="K7">
            <v>0</v>
          </cell>
          <cell r="L7">
            <v>441</v>
          </cell>
          <cell r="M7">
            <v>6966697</v>
          </cell>
          <cell r="N7">
            <v>255169</v>
          </cell>
          <cell r="O7">
            <v>149809</v>
          </cell>
          <cell r="P7">
            <v>343174</v>
          </cell>
          <cell r="Q7">
            <v>46500</v>
          </cell>
          <cell r="R7">
            <v>200000</v>
          </cell>
          <cell r="S7">
            <v>163500</v>
          </cell>
          <cell r="T7">
            <v>79800</v>
          </cell>
          <cell r="U7">
            <v>100400</v>
          </cell>
          <cell r="V7">
            <v>4497886</v>
          </cell>
          <cell r="W7">
            <v>12559</v>
          </cell>
          <cell r="X7">
            <v>958170</v>
          </cell>
          <cell r="Y7">
            <v>70000</v>
          </cell>
          <cell r="Z7">
            <v>105895</v>
          </cell>
          <cell r="AA7">
            <v>556813</v>
          </cell>
          <cell r="AB7">
            <v>14506372</v>
          </cell>
          <cell r="AC7">
            <v>0</v>
          </cell>
          <cell r="AD7">
            <v>818963</v>
          </cell>
          <cell r="AE7">
            <v>0</v>
          </cell>
          <cell r="AF7">
            <v>15325335</v>
          </cell>
          <cell r="AG7">
            <v>11554078</v>
          </cell>
          <cell r="AH7">
            <v>26879413</v>
          </cell>
          <cell r="AI7">
            <v>8785000</v>
          </cell>
          <cell r="AJ7">
            <v>337000</v>
          </cell>
          <cell r="AK7">
            <v>400000</v>
          </cell>
          <cell r="AL7">
            <v>445000</v>
          </cell>
          <cell r="AM7">
            <v>552400</v>
          </cell>
          <cell r="AN7">
            <v>265000</v>
          </cell>
          <cell r="AO7">
            <v>1633000</v>
          </cell>
          <cell r="AP7">
            <v>800000</v>
          </cell>
          <cell r="AQ7">
            <v>0</v>
          </cell>
          <cell r="AR7">
            <v>4432400</v>
          </cell>
          <cell r="AS7">
            <v>575000</v>
          </cell>
          <cell r="AT7">
            <v>4401676</v>
          </cell>
          <cell r="AU7">
            <v>2236748</v>
          </cell>
          <cell r="AV7">
            <v>425357</v>
          </cell>
          <cell r="AW7">
            <v>7063781</v>
          </cell>
          <cell r="AX7">
            <v>20856181</v>
          </cell>
          <cell r="AY7">
            <v>820573</v>
          </cell>
          <cell r="AZ7">
            <v>21676754</v>
          </cell>
          <cell r="BA7">
            <v>5202659</v>
          </cell>
          <cell r="BB7">
            <v>26879413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20</v>
          </cell>
          <cell r="BZ7">
            <v>2022</v>
          </cell>
          <cell r="CA7">
            <v>2026</v>
          </cell>
          <cell r="CB7">
            <v>10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2022</v>
          </cell>
          <cell r="CO7">
            <v>2031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2.7</v>
          </cell>
          <cell r="CY7">
            <v>0</v>
          </cell>
          <cell r="CZ7">
            <v>1</v>
          </cell>
          <cell r="DA7">
            <v>612002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618260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4300000</v>
          </cell>
          <cell r="DY7">
            <v>468466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4768466</v>
          </cell>
          <cell r="EG7">
            <v>200000</v>
          </cell>
          <cell r="EH7">
            <v>0</v>
          </cell>
          <cell r="EI7">
            <v>4300000</v>
          </cell>
          <cell r="EJ7">
            <v>353000</v>
          </cell>
          <cell r="EK7">
            <v>265260</v>
          </cell>
          <cell r="EL7">
            <v>618260</v>
          </cell>
          <cell r="EM7">
            <v>204026</v>
          </cell>
          <cell r="EN7">
            <v>822286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1431175</v>
          </cell>
          <cell r="ET7">
            <v>0</v>
          </cell>
          <cell r="EU7">
            <v>7221923</v>
          </cell>
          <cell r="EV7">
            <v>0</v>
          </cell>
          <cell r="EW7">
            <v>7.8912599999999999</v>
          </cell>
          <cell r="EX7">
            <v>0.33178999999999997</v>
          </cell>
          <cell r="EY7">
            <v>0</v>
          </cell>
          <cell r="EZ7">
            <v>0</v>
          </cell>
          <cell r="FA7">
            <v>1</v>
          </cell>
          <cell r="FB7">
            <v>0.33</v>
          </cell>
          <cell r="FC7">
            <v>0</v>
          </cell>
          <cell r="FD7">
            <v>0</v>
          </cell>
          <cell r="FE7">
            <v>2.3148399999999998</v>
          </cell>
          <cell r="FF7">
            <v>0</v>
          </cell>
          <cell r="FG7">
            <v>11.867889999999999</v>
          </cell>
          <cell r="FH7">
            <v>0</v>
          </cell>
          <cell r="FI7">
            <v>0</v>
          </cell>
          <cell r="FJ7">
            <v>7.13354</v>
          </cell>
          <cell r="FK7">
            <v>0.75771999999999995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8061839</v>
          </cell>
          <cell r="GK7">
            <v>7423</v>
          </cell>
          <cell r="GL7">
            <v>5680822</v>
          </cell>
          <cell r="GM7">
            <v>0</v>
          </cell>
          <cell r="GN7">
            <v>140258</v>
          </cell>
          <cell r="GO7">
            <v>765608</v>
          </cell>
          <cell r="GP7">
            <v>281566</v>
          </cell>
          <cell r="GQ7">
            <v>0</v>
          </cell>
          <cell r="GR7">
            <v>46538</v>
          </cell>
          <cell r="GS7">
            <v>51449</v>
          </cell>
          <cell r="GT7">
            <v>0</v>
          </cell>
          <cell r="GU7">
            <v>277115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8061839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489630</v>
          </cell>
          <cell r="HG7">
            <v>0</v>
          </cell>
          <cell r="HH7">
            <v>45348</v>
          </cell>
          <cell r="HI7">
            <v>200151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6059427</v>
          </cell>
          <cell r="HO7">
            <v>0</v>
          </cell>
          <cell r="HP7">
            <v>176393</v>
          </cell>
          <cell r="HQ7">
            <v>768246</v>
          </cell>
          <cell r="HR7">
            <v>298238</v>
          </cell>
          <cell r="HS7">
            <v>0</v>
          </cell>
          <cell r="HT7">
            <v>49425</v>
          </cell>
          <cell r="HU7">
            <v>54640</v>
          </cell>
          <cell r="HV7">
            <v>0</v>
          </cell>
          <cell r="HW7">
            <v>294173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8567682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517778</v>
          </cell>
          <cell r="II7">
            <v>0</v>
          </cell>
          <cell r="IJ7">
            <v>55456</v>
          </cell>
          <cell r="IK7">
            <v>160335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8567682</v>
          </cell>
          <cell r="IQ7">
            <v>0</v>
          </cell>
          <cell r="IR7">
            <v>0</v>
          </cell>
          <cell r="IS7">
            <v>18.670000000000002</v>
          </cell>
          <cell r="IT7">
            <v>2</v>
          </cell>
          <cell r="IU7">
            <v>3.7730000000000001</v>
          </cell>
          <cell r="IV7">
            <v>0.63</v>
          </cell>
          <cell r="IW7">
            <v>780.7</v>
          </cell>
          <cell r="IX7">
            <v>0</v>
          </cell>
          <cell r="IY7">
            <v>21.5</v>
          </cell>
          <cell r="IZ7">
            <v>0</v>
          </cell>
          <cell r="JA7">
            <v>0</v>
          </cell>
          <cell r="JB7">
            <v>0</v>
          </cell>
          <cell r="JC7">
            <v>624</v>
          </cell>
          <cell r="JD7">
            <v>613</v>
          </cell>
          <cell r="JE7">
            <v>0</v>
          </cell>
          <cell r="JF7">
            <v>0</v>
          </cell>
          <cell r="JG7">
            <v>1.8</v>
          </cell>
          <cell r="JH7">
            <v>100.49</v>
          </cell>
          <cell r="JI7">
            <v>30.14</v>
          </cell>
          <cell r="JJ7">
            <v>31.47</v>
          </cell>
          <cell r="JK7">
            <v>38.880000000000003</v>
          </cell>
          <cell r="JL7">
            <v>32.880000000000003</v>
          </cell>
          <cell r="JM7">
            <v>35.1</v>
          </cell>
          <cell r="JN7">
            <v>26.64</v>
          </cell>
          <cell r="JO7">
            <v>94.62</v>
          </cell>
          <cell r="JP7">
            <v>22.86</v>
          </cell>
          <cell r="JQ7">
            <v>2.09</v>
          </cell>
          <cell r="JR7">
            <v>3</v>
          </cell>
          <cell r="JS7">
            <v>0</v>
          </cell>
          <cell r="JT7">
            <v>7645</v>
          </cell>
          <cell r="JU7">
            <v>3.6160000000000001</v>
          </cell>
          <cell r="JV7">
            <v>22406</v>
          </cell>
          <cell r="JW7">
            <v>792.6</v>
          </cell>
          <cell r="JX7">
            <v>-3.2000000000000001E-2</v>
          </cell>
          <cell r="JY7">
            <v>-245</v>
          </cell>
          <cell r="JZ7">
            <v>-216</v>
          </cell>
          <cell r="KA7">
            <v>616</v>
          </cell>
          <cell r="KB7">
            <v>780.7</v>
          </cell>
          <cell r="KC7">
            <v>7836</v>
          </cell>
          <cell r="KD7">
            <v>6117565</v>
          </cell>
          <cell r="KE7">
            <v>2456</v>
          </cell>
          <cell r="KF7">
            <v>223843</v>
          </cell>
          <cell r="KG7">
            <v>741442</v>
          </cell>
        </row>
        <row r="8">
          <cell r="E8">
            <v>63</v>
          </cell>
          <cell r="F8">
            <v>63</v>
          </cell>
          <cell r="G8" t="str">
            <v>AKRON-WESTFIELD</v>
          </cell>
          <cell r="H8" t="str">
            <v>Akron-Westfield</v>
          </cell>
          <cell r="I8">
            <v>0</v>
          </cell>
          <cell r="J8">
            <v>0</v>
          </cell>
          <cell r="K8">
            <v>0</v>
          </cell>
          <cell r="L8">
            <v>63</v>
          </cell>
          <cell r="M8">
            <v>4107959</v>
          </cell>
          <cell r="N8">
            <v>22447</v>
          </cell>
          <cell r="O8">
            <v>134698</v>
          </cell>
          <cell r="P8">
            <v>657000</v>
          </cell>
          <cell r="Q8">
            <v>86950</v>
          </cell>
          <cell r="R8">
            <v>176000</v>
          </cell>
          <cell r="S8">
            <v>224300</v>
          </cell>
          <cell r="T8">
            <v>244500</v>
          </cell>
          <cell r="U8">
            <v>0</v>
          </cell>
          <cell r="V8">
            <v>4168664</v>
          </cell>
          <cell r="W8">
            <v>14663</v>
          </cell>
          <cell r="X8">
            <v>878300</v>
          </cell>
          <cell r="Y8">
            <v>52328</v>
          </cell>
          <cell r="Z8">
            <v>55600</v>
          </cell>
          <cell r="AA8">
            <v>349000</v>
          </cell>
          <cell r="AB8">
            <v>11172409</v>
          </cell>
          <cell r="AC8">
            <v>790525</v>
          </cell>
          <cell r="AD8">
            <v>738370</v>
          </cell>
          <cell r="AE8">
            <v>15000</v>
          </cell>
          <cell r="AF8">
            <v>12716304</v>
          </cell>
          <cell r="AG8">
            <v>2655856</v>
          </cell>
          <cell r="AH8">
            <v>15372160</v>
          </cell>
          <cell r="AI8">
            <v>6390000</v>
          </cell>
          <cell r="AJ8">
            <v>185590</v>
          </cell>
          <cell r="AK8">
            <v>297150</v>
          </cell>
          <cell r="AL8">
            <v>346500</v>
          </cell>
          <cell r="AM8">
            <v>463400</v>
          </cell>
          <cell r="AN8">
            <v>461200</v>
          </cell>
          <cell r="AO8">
            <v>1091100</v>
          </cell>
          <cell r="AP8">
            <v>1296000</v>
          </cell>
          <cell r="AQ8">
            <v>0</v>
          </cell>
          <cell r="AR8">
            <v>4140940</v>
          </cell>
          <cell r="AS8">
            <v>478300</v>
          </cell>
          <cell r="AT8">
            <v>141500</v>
          </cell>
          <cell r="AU8">
            <v>1360770</v>
          </cell>
          <cell r="AV8">
            <v>305577</v>
          </cell>
          <cell r="AW8">
            <v>1807847</v>
          </cell>
          <cell r="AX8">
            <v>12817087</v>
          </cell>
          <cell r="AY8">
            <v>738370</v>
          </cell>
          <cell r="AZ8">
            <v>13555457</v>
          </cell>
          <cell r="BA8">
            <v>1816703</v>
          </cell>
          <cell r="BB8">
            <v>15372160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20</v>
          </cell>
          <cell r="BZ8">
            <v>2022</v>
          </cell>
          <cell r="CA8">
            <v>2026</v>
          </cell>
          <cell r="CB8">
            <v>10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2024</v>
          </cell>
          <cell r="CO8">
            <v>2033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2.7</v>
          </cell>
          <cell r="CY8">
            <v>0</v>
          </cell>
          <cell r="CZ8">
            <v>4</v>
          </cell>
          <cell r="DA8">
            <v>429031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249089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2137685</v>
          </cell>
          <cell r="DY8">
            <v>182085</v>
          </cell>
          <cell r="DZ8">
            <v>0</v>
          </cell>
          <cell r="EA8">
            <v>0</v>
          </cell>
          <cell r="EB8">
            <v>0</v>
          </cell>
          <cell r="EC8">
            <v>338869</v>
          </cell>
          <cell r="ED8">
            <v>0</v>
          </cell>
          <cell r="EE8">
            <v>0</v>
          </cell>
          <cell r="EF8">
            <v>2658639</v>
          </cell>
          <cell r="EG8">
            <v>500000</v>
          </cell>
          <cell r="EH8">
            <v>0</v>
          </cell>
          <cell r="EI8">
            <v>2476554</v>
          </cell>
          <cell r="EJ8">
            <v>228000</v>
          </cell>
          <cell r="EK8">
            <v>21089</v>
          </cell>
          <cell r="EL8">
            <v>249089</v>
          </cell>
          <cell r="EM8">
            <v>82200</v>
          </cell>
          <cell r="EN8">
            <v>331289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626401</v>
          </cell>
          <cell r="ET8">
            <v>0</v>
          </cell>
          <cell r="EU8">
            <v>4116327</v>
          </cell>
          <cell r="EV8">
            <v>0</v>
          </cell>
          <cell r="EW8">
            <v>10.67343</v>
          </cell>
          <cell r="EX8">
            <v>2.0073099999999999</v>
          </cell>
          <cell r="EY8">
            <v>0</v>
          </cell>
          <cell r="EZ8">
            <v>0</v>
          </cell>
          <cell r="FA8">
            <v>1</v>
          </cell>
          <cell r="FB8">
            <v>0.33</v>
          </cell>
          <cell r="FC8">
            <v>0</v>
          </cell>
          <cell r="FD8">
            <v>0</v>
          </cell>
          <cell r="FE8">
            <v>2.5147599999999999</v>
          </cell>
          <cell r="FF8">
            <v>0</v>
          </cell>
          <cell r="FG8">
            <v>16.525500000000001</v>
          </cell>
          <cell r="FH8">
            <v>0</v>
          </cell>
          <cell r="FI8">
            <v>0</v>
          </cell>
          <cell r="FJ8">
            <v>9.9424299999999999</v>
          </cell>
          <cell r="FK8">
            <v>0.73099999999999998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5988542</v>
          </cell>
          <cell r="GK8">
            <v>7429</v>
          </cell>
          <cell r="GL8">
            <v>4130524</v>
          </cell>
          <cell r="GM8">
            <v>0</v>
          </cell>
          <cell r="GN8">
            <v>194031</v>
          </cell>
          <cell r="GO8">
            <v>550415</v>
          </cell>
          <cell r="GP8">
            <v>208434</v>
          </cell>
          <cell r="GQ8">
            <v>0</v>
          </cell>
          <cell r="GR8">
            <v>34383</v>
          </cell>
          <cell r="GS8">
            <v>38516</v>
          </cell>
          <cell r="GT8">
            <v>0</v>
          </cell>
          <cell r="GU8">
            <v>177315</v>
          </cell>
          <cell r="GV8">
            <v>0</v>
          </cell>
          <cell r="GW8">
            <v>0</v>
          </cell>
          <cell r="GX8">
            <v>0</v>
          </cell>
          <cell r="GY8">
            <v>-181</v>
          </cell>
          <cell r="GZ8">
            <v>5988542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301487</v>
          </cell>
          <cell r="HG8">
            <v>0</v>
          </cell>
          <cell r="HH8">
            <v>29426</v>
          </cell>
          <cell r="HI8">
            <v>100076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4247835</v>
          </cell>
          <cell r="HO8">
            <v>0</v>
          </cell>
          <cell r="HP8">
            <v>211986</v>
          </cell>
          <cell r="HQ8">
            <v>589816</v>
          </cell>
          <cell r="HR8">
            <v>215307</v>
          </cell>
          <cell r="HS8">
            <v>0</v>
          </cell>
          <cell r="HT8">
            <v>35534</v>
          </cell>
          <cell r="HU8">
            <v>39790</v>
          </cell>
          <cell r="HV8">
            <v>0</v>
          </cell>
          <cell r="HW8">
            <v>181482</v>
          </cell>
          <cell r="HX8">
            <v>0</v>
          </cell>
          <cell r="HY8">
            <v>0</v>
          </cell>
          <cell r="HZ8">
            <v>0</v>
          </cell>
          <cell r="IA8">
            <v>-186</v>
          </cell>
          <cell r="IB8">
            <v>6189702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319140</v>
          </cell>
          <cell r="II8">
            <v>0</v>
          </cell>
          <cell r="IJ8">
            <v>35284</v>
          </cell>
          <cell r="IK8">
            <v>91620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6189702</v>
          </cell>
          <cell r="IQ8">
            <v>0</v>
          </cell>
          <cell r="IR8">
            <v>0</v>
          </cell>
          <cell r="IS8">
            <v>24.11</v>
          </cell>
          <cell r="IT8">
            <v>14</v>
          </cell>
          <cell r="IU8">
            <v>2.5470000000000002</v>
          </cell>
          <cell r="IV8">
            <v>1.05</v>
          </cell>
          <cell r="IW8">
            <v>537.5</v>
          </cell>
          <cell r="IX8">
            <v>0</v>
          </cell>
          <cell r="IY8">
            <v>12.5</v>
          </cell>
          <cell r="IZ8">
            <v>0</v>
          </cell>
          <cell r="JA8">
            <v>0</v>
          </cell>
          <cell r="JB8">
            <v>0</v>
          </cell>
          <cell r="JC8">
            <v>415</v>
          </cell>
          <cell r="JD8">
            <v>414</v>
          </cell>
          <cell r="JE8">
            <v>0</v>
          </cell>
          <cell r="JF8">
            <v>0</v>
          </cell>
          <cell r="JG8">
            <v>1.1599999999999999</v>
          </cell>
          <cell r="JH8">
            <v>77.09</v>
          </cell>
          <cell r="JI8">
            <v>30.14</v>
          </cell>
          <cell r="JJ8">
            <v>18.149999999999999</v>
          </cell>
          <cell r="JK8">
            <v>28.8</v>
          </cell>
          <cell r="JL8">
            <v>27.4</v>
          </cell>
          <cell r="JM8">
            <v>18.149999999999999</v>
          </cell>
          <cell r="JN8">
            <v>28.08</v>
          </cell>
          <cell r="JO8">
            <v>73.63</v>
          </cell>
          <cell r="JP8">
            <v>24.61</v>
          </cell>
          <cell r="JQ8">
            <v>1.52</v>
          </cell>
          <cell r="JR8">
            <v>13</v>
          </cell>
          <cell r="JS8">
            <v>0</v>
          </cell>
          <cell r="JT8">
            <v>7651</v>
          </cell>
          <cell r="JU8">
            <v>2.6429999999999998</v>
          </cell>
          <cell r="JV8">
            <v>17482</v>
          </cell>
          <cell r="JW8">
            <v>555.20000000000005</v>
          </cell>
          <cell r="JX8">
            <v>0</v>
          </cell>
          <cell r="JY8">
            <v>0</v>
          </cell>
          <cell r="JZ8">
            <v>0</v>
          </cell>
          <cell r="KA8">
            <v>405</v>
          </cell>
          <cell r="KB8">
            <v>537.5</v>
          </cell>
          <cell r="KC8">
            <v>7842</v>
          </cell>
          <cell r="KD8">
            <v>4215075</v>
          </cell>
          <cell r="KE8">
            <v>75238</v>
          </cell>
          <cell r="KF8">
            <v>225638</v>
          </cell>
          <cell r="KG8">
            <v>577406</v>
          </cell>
        </row>
        <row r="9">
          <cell r="E9">
            <v>72</v>
          </cell>
          <cell r="F9">
            <v>72</v>
          </cell>
          <cell r="G9" t="str">
            <v>ALBERT CITY-TRUESDALE</v>
          </cell>
          <cell r="H9" t="str">
            <v>Albert City-Truesdale</v>
          </cell>
          <cell r="I9">
            <v>0</v>
          </cell>
          <cell r="J9">
            <v>0</v>
          </cell>
          <cell r="K9">
            <v>0</v>
          </cell>
          <cell r="L9">
            <v>72</v>
          </cell>
          <cell r="M9">
            <v>1943443</v>
          </cell>
          <cell r="N9">
            <v>216111</v>
          </cell>
          <cell r="O9">
            <v>0</v>
          </cell>
          <cell r="P9">
            <v>100000</v>
          </cell>
          <cell r="Q9">
            <v>77320</v>
          </cell>
          <cell r="R9">
            <v>40000</v>
          </cell>
          <cell r="S9">
            <v>1000</v>
          </cell>
          <cell r="T9">
            <v>20700</v>
          </cell>
          <cell r="U9">
            <v>0</v>
          </cell>
          <cell r="V9">
            <v>991531</v>
          </cell>
          <cell r="W9">
            <v>2583</v>
          </cell>
          <cell r="X9">
            <v>320890</v>
          </cell>
          <cell r="Y9">
            <v>0</v>
          </cell>
          <cell r="Z9">
            <v>53000</v>
          </cell>
          <cell r="AA9">
            <v>256000</v>
          </cell>
          <cell r="AB9">
            <v>4022578</v>
          </cell>
          <cell r="AC9">
            <v>0</v>
          </cell>
          <cell r="AD9">
            <v>5000</v>
          </cell>
          <cell r="AE9">
            <v>0</v>
          </cell>
          <cell r="AF9">
            <v>4027578</v>
          </cell>
          <cell r="AG9">
            <v>2887874</v>
          </cell>
          <cell r="AH9">
            <v>6915452</v>
          </cell>
          <cell r="AI9">
            <v>2593000</v>
          </cell>
          <cell r="AJ9">
            <v>56000</v>
          </cell>
          <cell r="AK9">
            <v>67000</v>
          </cell>
          <cell r="AL9">
            <v>107000</v>
          </cell>
          <cell r="AM9">
            <v>159000</v>
          </cell>
          <cell r="AN9">
            <v>56000</v>
          </cell>
          <cell r="AO9">
            <v>346500</v>
          </cell>
          <cell r="AP9">
            <v>475000</v>
          </cell>
          <cell r="AQ9">
            <v>0</v>
          </cell>
          <cell r="AR9">
            <v>1266500</v>
          </cell>
          <cell r="AS9">
            <v>145000</v>
          </cell>
          <cell r="AT9">
            <v>380000</v>
          </cell>
          <cell r="AU9">
            <v>5000</v>
          </cell>
          <cell r="AV9">
            <v>114005</v>
          </cell>
          <cell r="AW9">
            <v>499005</v>
          </cell>
          <cell r="AX9">
            <v>4503505</v>
          </cell>
          <cell r="AY9">
            <v>0</v>
          </cell>
          <cell r="AZ9">
            <v>4503505</v>
          </cell>
          <cell r="BA9">
            <v>2411947</v>
          </cell>
          <cell r="BB9">
            <v>6915452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2021</v>
          </cell>
          <cell r="CA9">
            <v>2025</v>
          </cell>
          <cell r="CB9">
            <v>10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2022</v>
          </cell>
          <cell r="CO9">
            <v>2031</v>
          </cell>
          <cell r="CP9">
            <v>1.34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162604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264850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1419941</v>
          </cell>
          <cell r="DY9">
            <v>144539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1564480</v>
          </cell>
          <cell r="EG9">
            <v>265000</v>
          </cell>
          <cell r="EH9">
            <v>0</v>
          </cell>
          <cell r="EI9">
            <v>1419941</v>
          </cell>
          <cell r="EJ9">
            <v>0</v>
          </cell>
          <cell r="EK9">
            <v>264850</v>
          </cell>
          <cell r="EL9">
            <v>264850</v>
          </cell>
          <cell r="EM9">
            <v>65224</v>
          </cell>
          <cell r="EN9">
            <v>330074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2159554</v>
          </cell>
          <cell r="EV9">
            <v>0</v>
          </cell>
          <cell r="EW9">
            <v>7.9154400000000003</v>
          </cell>
          <cell r="EX9">
            <v>1.34076</v>
          </cell>
          <cell r="EY9">
            <v>0</v>
          </cell>
          <cell r="EZ9">
            <v>0</v>
          </cell>
          <cell r="FA9">
            <v>1.34</v>
          </cell>
          <cell r="FB9">
            <v>0.33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10.9262</v>
          </cell>
          <cell r="FH9">
            <v>0</v>
          </cell>
          <cell r="FI9">
            <v>0</v>
          </cell>
          <cell r="FJ9">
            <v>7.1841499999999998</v>
          </cell>
          <cell r="FK9">
            <v>0.73129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2364938</v>
          </cell>
          <cell r="GK9">
            <v>7459</v>
          </cell>
          <cell r="GL9">
            <v>1456743</v>
          </cell>
          <cell r="GM9">
            <v>128821</v>
          </cell>
          <cell r="GN9">
            <v>198268</v>
          </cell>
          <cell r="GO9">
            <v>209747</v>
          </cell>
          <cell r="GP9">
            <v>74660</v>
          </cell>
          <cell r="GQ9">
            <v>6193</v>
          </cell>
          <cell r="GR9">
            <v>11960</v>
          </cell>
          <cell r="GS9">
            <v>13402</v>
          </cell>
          <cell r="GT9">
            <v>0</v>
          </cell>
          <cell r="GU9">
            <v>58866</v>
          </cell>
          <cell r="GV9">
            <v>0</v>
          </cell>
          <cell r="GW9">
            <v>0</v>
          </cell>
          <cell r="GX9">
            <v>0</v>
          </cell>
          <cell r="GY9">
            <v>-509</v>
          </cell>
          <cell r="GZ9">
            <v>2364938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141099</v>
          </cell>
          <cell r="HG9">
            <v>0</v>
          </cell>
          <cell r="HH9">
            <v>15122</v>
          </cell>
          <cell r="HI9">
            <v>40772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1609938</v>
          </cell>
          <cell r="HO9">
            <v>0</v>
          </cell>
          <cell r="HP9">
            <v>214392</v>
          </cell>
          <cell r="HQ9">
            <v>201165</v>
          </cell>
          <cell r="HR9">
            <v>81086</v>
          </cell>
          <cell r="HS9">
            <v>0</v>
          </cell>
          <cell r="HT9">
            <v>13129</v>
          </cell>
          <cell r="HU9">
            <v>14706</v>
          </cell>
          <cell r="HV9">
            <v>0</v>
          </cell>
          <cell r="HW9">
            <v>66486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2411384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142093</v>
          </cell>
          <cell r="II9">
            <v>0</v>
          </cell>
          <cell r="IJ9">
            <v>18549</v>
          </cell>
          <cell r="IK9">
            <v>45810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2411384</v>
          </cell>
          <cell r="IQ9">
            <v>0</v>
          </cell>
          <cell r="IR9">
            <v>0</v>
          </cell>
          <cell r="IS9">
            <v>24.41</v>
          </cell>
          <cell r="IT9">
            <v>0</v>
          </cell>
          <cell r="IU9">
            <v>1.1419999999999999</v>
          </cell>
          <cell r="IV9">
            <v>2.36</v>
          </cell>
          <cell r="IW9">
            <v>198.3</v>
          </cell>
          <cell r="IX9">
            <v>0</v>
          </cell>
          <cell r="IY9">
            <v>5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26.19</v>
          </cell>
          <cell r="JI9">
            <v>5.48</v>
          </cell>
          <cell r="JJ9">
            <v>8.4700000000000006</v>
          </cell>
          <cell r="JK9">
            <v>12.24</v>
          </cell>
          <cell r="JL9">
            <v>2.74</v>
          </cell>
          <cell r="JM9">
            <v>4.24</v>
          </cell>
          <cell r="JN9">
            <v>10.8</v>
          </cell>
          <cell r="JO9">
            <v>17.78</v>
          </cell>
          <cell r="JP9">
            <v>24.04</v>
          </cell>
          <cell r="JQ9">
            <v>2.09</v>
          </cell>
          <cell r="JR9">
            <v>8</v>
          </cell>
          <cell r="JS9">
            <v>0</v>
          </cell>
          <cell r="JT9">
            <v>7681</v>
          </cell>
          <cell r="JU9">
            <v>0.97099999999999997</v>
          </cell>
          <cell r="JV9">
            <v>8201</v>
          </cell>
          <cell r="JW9">
            <v>209.6</v>
          </cell>
          <cell r="JX9">
            <v>-7.4999999999999997E-2</v>
          </cell>
          <cell r="JY9">
            <v>-576</v>
          </cell>
          <cell r="JZ9">
            <v>-506</v>
          </cell>
          <cell r="KA9">
            <v>0</v>
          </cell>
          <cell r="KB9">
            <v>198.3</v>
          </cell>
          <cell r="KC9">
            <v>7872</v>
          </cell>
          <cell r="KD9">
            <v>1561018</v>
          </cell>
          <cell r="KE9">
            <v>65019</v>
          </cell>
          <cell r="KF9">
            <v>213339</v>
          </cell>
          <cell r="KG9">
            <v>139964</v>
          </cell>
        </row>
        <row r="10">
          <cell r="E10">
            <v>81</v>
          </cell>
          <cell r="F10">
            <v>81</v>
          </cell>
          <cell r="G10" t="str">
            <v>ALBIA</v>
          </cell>
          <cell r="H10" t="str">
            <v>Albia</v>
          </cell>
          <cell r="I10">
            <v>0</v>
          </cell>
          <cell r="J10">
            <v>0</v>
          </cell>
          <cell r="K10">
            <v>0</v>
          </cell>
          <cell r="L10">
            <v>81</v>
          </cell>
          <cell r="M10">
            <v>4404979</v>
          </cell>
          <cell r="N10">
            <v>58108</v>
          </cell>
          <cell r="O10">
            <v>138635</v>
          </cell>
          <cell r="P10">
            <v>520000</v>
          </cell>
          <cell r="Q10">
            <v>112700</v>
          </cell>
          <cell r="R10">
            <v>290000</v>
          </cell>
          <cell r="S10">
            <v>195000</v>
          </cell>
          <cell r="T10">
            <v>360000</v>
          </cell>
          <cell r="U10">
            <v>0</v>
          </cell>
          <cell r="V10">
            <v>8934209</v>
          </cell>
          <cell r="W10">
            <v>40201</v>
          </cell>
          <cell r="X10">
            <v>1661500</v>
          </cell>
          <cell r="Y10">
            <v>0</v>
          </cell>
          <cell r="Z10">
            <v>275000</v>
          </cell>
          <cell r="AA10">
            <v>755000</v>
          </cell>
          <cell r="AB10">
            <v>17745332</v>
          </cell>
          <cell r="AC10">
            <v>0</v>
          </cell>
          <cell r="AD10">
            <v>814800</v>
          </cell>
          <cell r="AE10">
            <v>0</v>
          </cell>
          <cell r="AF10">
            <v>18560132</v>
          </cell>
          <cell r="AG10">
            <v>5231596</v>
          </cell>
          <cell r="AH10">
            <v>23791728</v>
          </cell>
          <cell r="AI10">
            <v>10380000</v>
          </cell>
          <cell r="AJ10">
            <v>350000</v>
          </cell>
          <cell r="AK10">
            <v>1050000</v>
          </cell>
          <cell r="AL10">
            <v>335000</v>
          </cell>
          <cell r="AM10">
            <v>935000</v>
          </cell>
          <cell r="AN10">
            <v>310000</v>
          </cell>
          <cell r="AO10">
            <v>1575000</v>
          </cell>
          <cell r="AP10">
            <v>1420000</v>
          </cell>
          <cell r="AQ10">
            <v>0</v>
          </cell>
          <cell r="AR10">
            <v>5975000</v>
          </cell>
          <cell r="AS10">
            <v>725000</v>
          </cell>
          <cell r="AT10">
            <v>405000</v>
          </cell>
          <cell r="AU10">
            <v>814800</v>
          </cell>
          <cell r="AV10">
            <v>584579</v>
          </cell>
          <cell r="AW10">
            <v>1804379</v>
          </cell>
          <cell r="AX10">
            <v>18884379</v>
          </cell>
          <cell r="AY10">
            <v>814800</v>
          </cell>
          <cell r="AZ10">
            <v>19699179</v>
          </cell>
          <cell r="BA10">
            <v>4092549</v>
          </cell>
          <cell r="BB10">
            <v>23791728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20</v>
          </cell>
          <cell r="BZ10">
            <v>2021</v>
          </cell>
          <cell r="CA10">
            <v>2025</v>
          </cell>
          <cell r="CB10">
            <v>10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2.7</v>
          </cell>
          <cell r="CY10">
            <v>0</v>
          </cell>
          <cell r="CZ10">
            <v>1</v>
          </cell>
          <cell r="DA10">
            <v>847786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3197781</v>
          </cell>
          <cell r="DY10">
            <v>496128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3693909</v>
          </cell>
          <cell r="EG10">
            <v>650000</v>
          </cell>
          <cell r="EH10">
            <v>0</v>
          </cell>
          <cell r="EI10">
            <v>3197781</v>
          </cell>
          <cell r="EJ10">
            <v>0</v>
          </cell>
          <cell r="EK10">
            <v>0</v>
          </cell>
          <cell r="EL10">
            <v>0</v>
          </cell>
          <cell r="EM10">
            <v>119163</v>
          </cell>
          <cell r="EN10">
            <v>119163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4463070</v>
          </cell>
          <cell r="EV10">
            <v>0</v>
          </cell>
          <cell r="EW10">
            <v>10.229570000000001</v>
          </cell>
          <cell r="EX10">
            <v>1.8000499999999999</v>
          </cell>
          <cell r="EY10">
            <v>0</v>
          </cell>
          <cell r="EZ10">
            <v>0</v>
          </cell>
          <cell r="FA10">
            <v>0</v>
          </cell>
          <cell r="FB10">
            <v>0.33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12.35962</v>
          </cell>
          <cell r="FH10">
            <v>0</v>
          </cell>
          <cell r="FI10">
            <v>0</v>
          </cell>
          <cell r="FJ10">
            <v>8.8556399999999993</v>
          </cell>
          <cell r="FK10">
            <v>1.3739300000000001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11884268</v>
          </cell>
          <cell r="GK10">
            <v>7413</v>
          </cell>
          <cell r="GL10">
            <v>8470835</v>
          </cell>
          <cell r="GM10">
            <v>0</v>
          </cell>
          <cell r="GN10">
            <v>213672</v>
          </cell>
          <cell r="GO10">
            <v>979850</v>
          </cell>
          <cell r="GP10">
            <v>409976</v>
          </cell>
          <cell r="GQ10">
            <v>0</v>
          </cell>
          <cell r="GR10">
            <v>69078</v>
          </cell>
          <cell r="GS10">
            <v>75914</v>
          </cell>
          <cell r="GT10">
            <v>0</v>
          </cell>
          <cell r="GU10">
            <v>400491</v>
          </cell>
          <cell r="GV10">
            <v>0</v>
          </cell>
          <cell r="GW10">
            <v>0</v>
          </cell>
          <cell r="GX10">
            <v>0</v>
          </cell>
          <cell r="GY10">
            <v>-1551</v>
          </cell>
          <cell r="GZ10">
            <v>11884268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560007</v>
          </cell>
          <cell r="HG10">
            <v>0</v>
          </cell>
          <cell r="HH10">
            <v>62455</v>
          </cell>
          <cell r="HI10">
            <v>181619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8393919</v>
          </cell>
          <cell r="HO10">
            <v>161624</v>
          </cell>
          <cell r="HP10">
            <v>174551</v>
          </cell>
          <cell r="HQ10">
            <v>1031489</v>
          </cell>
          <cell r="HR10">
            <v>408990</v>
          </cell>
          <cell r="HS10">
            <v>986</v>
          </cell>
          <cell r="HT10">
            <v>68478</v>
          </cell>
          <cell r="HU10">
            <v>75267</v>
          </cell>
          <cell r="HV10">
            <v>0</v>
          </cell>
          <cell r="HW10">
            <v>384427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11952038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573735</v>
          </cell>
          <cell r="II10">
            <v>0</v>
          </cell>
          <cell r="IJ10">
            <v>76124</v>
          </cell>
          <cell r="IK10">
            <v>194693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11952038</v>
          </cell>
          <cell r="IQ10">
            <v>0</v>
          </cell>
          <cell r="IR10">
            <v>0</v>
          </cell>
          <cell r="IS10">
            <v>17.38</v>
          </cell>
          <cell r="IT10">
            <v>3</v>
          </cell>
          <cell r="IU10">
            <v>5.2720000000000002</v>
          </cell>
          <cell r="IV10">
            <v>0.21</v>
          </cell>
          <cell r="IW10">
            <v>1081.0999999999999</v>
          </cell>
          <cell r="IX10">
            <v>0</v>
          </cell>
          <cell r="IY10">
            <v>29.5</v>
          </cell>
          <cell r="IZ10">
            <v>0</v>
          </cell>
          <cell r="JA10">
            <v>0</v>
          </cell>
          <cell r="JB10">
            <v>0</v>
          </cell>
          <cell r="JC10">
            <v>957</v>
          </cell>
          <cell r="JD10">
            <v>990</v>
          </cell>
          <cell r="JE10">
            <v>0</v>
          </cell>
          <cell r="JF10">
            <v>0</v>
          </cell>
          <cell r="JG10">
            <v>2.81</v>
          </cell>
          <cell r="JH10">
            <v>135.1</v>
          </cell>
          <cell r="JI10">
            <v>49.32</v>
          </cell>
          <cell r="JJ10">
            <v>22.42</v>
          </cell>
          <cell r="JK10">
            <v>63.36</v>
          </cell>
          <cell r="JL10">
            <v>41.1</v>
          </cell>
          <cell r="JM10">
            <v>25.43</v>
          </cell>
          <cell r="JN10">
            <v>64.8</v>
          </cell>
          <cell r="JO10">
            <v>131.33000000000001</v>
          </cell>
          <cell r="JP10">
            <v>20.84</v>
          </cell>
          <cell r="JQ10">
            <v>0.21</v>
          </cell>
          <cell r="JR10">
            <v>5</v>
          </cell>
          <cell r="JS10">
            <v>0</v>
          </cell>
          <cell r="JT10">
            <v>7635</v>
          </cell>
          <cell r="JU10">
            <v>5.1820000000000004</v>
          </cell>
          <cell r="JV10">
            <v>19747</v>
          </cell>
          <cell r="JW10">
            <v>1099.4000000000001</v>
          </cell>
          <cell r="JX10">
            <v>1</v>
          </cell>
          <cell r="JY10">
            <v>0</v>
          </cell>
          <cell r="JZ10">
            <v>6749</v>
          </cell>
          <cell r="KA10">
            <v>954</v>
          </cell>
          <cell r="KB10">
            <v>1081.0999999999999</v>
          </cell>
          <cell r="KC10">
            <v>7826</v>
          </cell>
          <cell r="KD10">
            <v>8460689</v>
          </cell>
          <cell r="KE10">
            <v>17169</v>
          </cell>
          <cell r="KF10">
            <v>205292</v>
          </cell>
          <cell r="KG10">
            <v>1027789</v>
          </cell>
        </row>
        <row r="11">
          <cell r="E11">
            <v>99</v>
          </cell>
          <cell r="F11">
            <v>99</v>
          </cell>
          <cell r="G11" t="str">
            <v>ALBURNETT</v>
          </cell>
          <cell r="H11" t="str">
            <v>Alburnett</v>
          </cell>
          <cell r="I11">
            <v>0</v>
          </cell>
          <cell r="J11">
            <v>0</v>
          </cell>
          <cell r="K11">
            <v>0</v>
          </cell>
          <cell r="L11">
            <v>99</v>
          </cell>
          <cell r="M11">
            <v>4017520</v>
          </cell>
          <cell r="N11">
            <v>54284</v>
          </cell>
          <cell r="O11">
            <v>184061</v>
          </cell>
          <cell r="P11">
            <v>2809100</v>
          </cell>
          <cell r="Q11">
            <v>32250</v>
          </cell>
          <cell r="R11">
            <v>260000</v>
          </cell>
          <cell r="S11">
            <v>171000</v>
          </cell>
          <cell r="T11">
            <v>102500</v>
          </cell>
          <cell r="U11">
            <v>0</v>
          </cell>
          <cell r="V11">
            <v>3817651</v>
          </cell>
          <cell r="W11">
            <v>13741</v>
          </cell>
          <cell r="X11">
            <v>820000</v>
          </cell>
          <cell r="Y11">
            <v>0</v>
          </cell>
          <cell r="Z11">
            <v>50000</v>
          </cell>
          <cell r="AA11">
            <v>240000</v>
          </cell>
          <cell r="AB11">
            <v>12572107</v>
          </cell>
          <cell r="AC11">
            <v>0</v>
          </cell>
          <cell r="AD11">
            <v>412050</v>
          </cell>
          <cell r="AE11">
            <v>1000</v>
          </cell>
          <cell r="AF11">
            <v>12985157</v>
          </cell>
          <cell r="AG11">
            <v>2164204</v>
          </cell>
          <cell r="AH11">
            <v>15149361</v>
          </cell>
          <cell r="AI11">
            <v>6387500</v>
          </cell>
          <cell r="AJ11">
            <v>300000</v>
          </cell>
          <cell r="AK11">
            <v>480000</v>
          </cell>
          <cell r="AL11">
            <v>446500</v>
          </cell>
          <cell r="AM11">
            <v>650000</v>
          </cell>
          <cell r="AN11">
            <v>410000</v>
          </cell>
          <cell r="AO11">
            <v>1312500</v>
          </cell>
          <cell r="AP11">
            <v>550000</v>
          </cell>
          <cell r="AQ11">
            <v>0</v>
          </cell>
          <cell r="AR11">
            <v>4149000</v>
          </cell>
          <cell r="AS11">
            <v>600000</v>
          </cell>
          <cell r="AT11">
            <v>290000</v>
          </cell>
          <cell r="AU11">
            <v>1301265</v>
          </cell>
          <cell r="AV11">
            <v>287396</v>
          </cell>
          <cell r="AW11">
            <v>1878661</v>
          </cell>
          <cell r="AX11">
            <v>13015161</v>
          </cell>
          <cell r="AY11">
            <v>402050</v>
          </cell>
          <cell r="AZ11">
            <v>13417211</v>
          </cell>
          <cell r="BA11">
            <v>1732150</v>
          </cell>
          <cell r="BB11">
            <v>15149361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2023</v>
          </cell>
          <cell r="CA11">
            <v>2027</v>
          </cell>
          <cell r="CB11">
            <v>10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20</v>
          </cell>
          <cell r="CN11">
            <v>2024</v>
          </cell>
          <cell r="CO11">
            <v>2033</v>
          </cell>
          <cell r="CP11">
            <v>1.34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4.05</v>
          </cell>
          <cell r="CY11">
            <v>0</v>
          </cell>
          <cell r="CZ11">
            <v>0</v>
          </cell>
          <cell r="DA11">
            <v>424248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4</v>
          </cell>
          <cell r="DI11">
            <v>361692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2155560</v>
          </cell>
          <cell r="DY11">
            <v>328623</v>
          </cell>
          <cell r="DZ11">
            <v>0</v>
          </cell>
          <cell r="EA11">
            <v>0</v>
          </cell>
          <cell r="EB11">
            <v>0</v>
          </cell>
          <cell r="EC11">
            <v>195000</v>
          </cell>
          <cell r="ED11">
            <v>0</v>
          </cell>
          <cell r="EE11">
            <v>0</v>
          </cell>
          <cell r="EF11">
            <v>2679183</v>
          </cell>
          <cell r="EG11">
            <v>250000</v>
          </cell>
          <cell r="EH11">
            <v>0</v>
          </cell>
          <cell r="EI11">
            <v>2350560</v>
          </cell>
          <cell r="EJ11">
            <v>0</v>
          </cell>
          <cell r="EK11">
            <v>134554</v>
          </cell>
          <cell r="EL11">
            <v>134554</v>
          </cell>
          <cell r="EM11">
            <v>89073</v>
          </cell>
          <cell r="EN11">
            <v>223627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901065</v>
          </cell>
          <cell r="ET11">
            <v>0</v>
          </cell>
          <cell r="EU11">
            <v>4053873</v>
          </cell>
          <cell r="EV11">
            <v>0</v>
          </cell>
          <cell r="EW11">
            <v>10.0419</v>
          </cell>
          <cell r="EX11">
            <v>0.93854000000000004</v>
          </cell>
          <cell r="EY11">
            <v>0</v>
          </cell>
          <cell r="EZ11">
            <v>0</v>
          </cell>
          <cell r="FA11">
            <v>0.4985</v>
          </cell>
          <cell r="FB11">
            <v>0.33</v>
          </cell>
          <cell r="FC11">
            <v>0</v>
          </cell>
          <cell r="FD11">
            <v>0</v>
          </cell>
          <cell r="FE11">
            <v>3.3382700000000001</v>
          </cell>
          <cell r="FF11">
            <v>0</v>
          </cell>
          <cell r="FG11">
            <v>15.147209999999999</v>
          </cell>
          <cell r="FH11">
            <v>0</v>
          </cell>
          <cell r="FI11">
            <v>0</v>
          </cell>
          <cell r="FJ11">
            <v>8.8244199999999999</v>
          </cell>
          <cell r="FK11">
            <v>1.2174799999999999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5222236</v>
          </cell>
          <cell r="GK11">
            <v>7413</v>
          </cell>
          <cell r="GL11">
            <v>3845864</v>
          </cell>
          <cell r="GM11">
            <v>0</v>
          </cell>
          <cell r="GN11">
            <v>126703</v>
          </cell>
          <cell r="GO11">
            <v>236252</v>
          </cell>
          <cell r="GP11">
            <v>178010</v>
          </cell>
          <cell r="GQ11">
            <v>0</v>
          </cell>
          <cell r="GR11">
            <v>32710</v>
          </cell>
          <cell r="GS11">
            <v>35951</v>
          </cell>
          <cell r="GT11">
            <v>0</v>
          </cell>
          <cell r="GU11">
            <v>187468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5222236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297247</v>
          </cell>
          <cell r="HG11">
            <v>0</v>
          </cell>
          <cell r="HH11">
            <v>30215</v>
          </cell>
          <cell r="HI11">
            <v>96369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4019828</v>
          </cell>
          <cell r="HO11">
            <v>0</v>
          </cell>
          <cell r="HP11">
            <v>128772</v>
          </cell>
          <cell r="HQ11">
            <v>271959</v>
          </cell>
          <cell r="HR11">
            <v>187175</v>
          </cell>
          <cell r="HS11">
            <v>0</v>
          </cell>
          <cell r="HT11">
            <v>34126</v>
          </cell>
          <cell r="HU11">
            <v>37513</v>
          </cell>
          <cell r="HV11">
            <v>0</v>
          </cell>
          <cell r="HW11">
            <v>190905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5470527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312461</v>
          </cell>
          <cell r="II11">
            <v>0</v>
          </cell>
          <cell r="IJ11">
            <v>37096</v>
          </cell>
          <cell r="IK11">
            <v>122160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5470527</v>
          </cell>
          <cell r="IQ11">
            <v>0</v>
          </cell>
          <cell r="IR11">
            <v>0</v>
          </cell>
          <cell r="IS11">
            <v>15.01</v>
          </cell>
          <cell r="IT11">
            <v>22</v>
          </cell>
          <cell r="IU11">
            <v>1.8560000000000001</v>
          </cell>
          <cell r="IV11">
            <v>0</v>
          </cell>
          <cell r="IW11">
            <v>542.1</v>
          </cell>
          <cell r="IX11">
            <v>0</v>
          </cell>
          <cell r="IY11">
            <v>17</v>
          </cell>
          <cell r="IZ11">
            <v>0</v>
          </cell>
          <cell r="JA11">
            <v>0</v>
          </cell>
          <cell r="JB11">
            <v>0</v>
          </cell>
          <cell r="JC11">
            <v>216</v>
          </cell>
          <cell r="JD11">
            <v>213</v>
          </cell>
          <cell r="JE11">
            <v>0</v>
          </cell>
          <cell r="JF11">
            <v>0</v>
          </cell>
          <cell r="JG11">
            <v>0.66</v>
          </cell>
          <cell r="JH11">
            <v>35.619999999999997</v>
          </cell>
          <cell r="JI11">
            <v>8.2200000000000006</v>
          </cell>
          <cell r="JJ11">
            <v>3.64</v>
          </cell>
          <cell r="JK11">
            <v>23.76</v>
          </cell>
          <cell r="JL11">
            <v>5.48</v>
          </cell>
          <cell r="JM11">
            <v>5.46</v>
          </cell>
          <cell r="JN11">
            <v>27.36</v>
          </cell>
          <cell r="JO11">
            <v>38.299999999999997</v>
          </cell>
          <cell r="JP11">
            <v>16.82</v>
          </cell>
          <cell r="JQ11">
            <v>0</v>
          </cell>
          <cell r="JR11">
            <v>27</v>
          </cell>
          <cell r="JS11">
            <v>0</v>
          </cell>
          <cell r="JT11">
            <v>7635</v>
          </cell>
          <cell r="JU11">
            <v>1.6910000000000001</v>
          </cell>
          <cell r="JV11">
            <v>2217</v>
          </cell>
          <cell r="JW11">
            <v>526.5</v>
          </cell>
          <cell r="JX11">
            <v>0</v>
          </cell>
          <cell r="JY11">
            <v>0</v>
          </cell>
          <cell r="JZ11">
            <v>0</v>
          </cell>
          <cell r="KA11">
            <v>225</v>
          </cell>
          <cell r="KB11">
            <v>542.1</v>
          </cell>
          <cell r="KC11">
            <v>7826</v>
          </cell>
          <cell r="KD11">
            <v>4242475</v>
          </cell>
          <cell r="KE11">
            <v>0</v>
          </cell>
          <cell r="KF11">
            <v>144867</v>
          </cell>
          <cell r="KG11">
            <v>299736</v>
          </cell>
        </row>
        <row r="12">
          <cell r="E12">
            <v>108</v>
          </cell>
          <cell r="F12">
            <v>108</v>
          </cell>
          <cell r="G12" t="str">
            <v>ALDEN</v>
          </cell>
          <cell r="H12" t="str">
            <v>Alden</v>
          </cell>
          <cell r="I12">
            <v>0</v>
          </cell>
          <cell r="J12">
            <v>0</v>
          </cell>
          <cell r="K12">
            <v>0</v>
          </cell>
          <cell r="L12">
            <v>108</v>
          </cell>
          <cell r="M12">
            <v>1984931</v>
          </cell>
          <cell r="N12">
            <v>22891</v>
          </cell>
          <cell r="O12">
            <v>160853</v>
          </cell>
          <cell r="P12">
            <v>132000</v>
          </cell>
          <cell r="Q12">
            <v>18300</v>
          </cell>
          <cell r="R12">
            <v>36000</v>
          </cell>
          <cell r="S12">
            <v>6500</v>
          </cell>
          <cell r="T12">
            <v>68000</v>
          </cell>
          <cell r="U12">
            <v>0</v>
          </cell>
          <cell r="V12">
            <v>1842126</v>
          </cell>
          <cell r="W12">
            <v>5490</v>
          </cell>
          <cell r="X12">
            <v>345350</v>
          </cell>
          <cell r="Y12">
            <v>0</v>
          </cell>
          <cell r="Z12">
            <v>59000</v>
          </cell>
          <cell r="AA12">
            <v>88200</v>
          </cell>
          <cell r="AB12">
            <v>4769641</v>
          </cell>
          <cell r="AC12">
            <v>0</v>
          </cell>
          <cell r="AD12">
            <v>0</v>
          </cell>
          <cell r="AE12">
            <v>0</v>
          </cell>
          <cell r="AF12">
            <v>4769641</v>
          </cell>
          <cell r="AG12">
            <v>1402796</v>
          </cell>
          <cell r="AH12">
            <v>6172437</v>
          </cell>
          <cell r="AI12">
            <v>2887000</v>
          </cell>
          <cell r="AJ12">
            <v>81000</v>
          </cell>
          <cell r="AK12">
            <v>94000</v>
          </cell>
          <cell r="AL12">
            <v>135700</v>
          </cell>
          <cell r="AM12">
            <v>188000</v>
          </cell>
          <cell r="AN12">
            <v>52000</v>
          </cell>
          <cell r="AO12">
            <v>432000</v>
          </cell>
          <cell r="AP12">
            <v>171000</v>
          </cell>
          <cell r="AQ12">
            <v>0</v>
          </cell>
          <cell r="AR12">
            <v>1153700</v>
          </cell>
          <cell r="AS12">
            <v>113000</v>
          </cell>
          <cell r="AT12">
            <v>800000</v>
          </cell>
          <cell r="AU12">
            <v>0</v>
          </cell>
          <cell r="AV12">
            <v>144754</v>
          </cell>
          <cell r="AW12">
            <v>944754</v>
          </cell>
          <cell r="AX12">
            <v>5098454</v>
          </cell>
          <cell r="AY12">
            <v>0</v>
          </cell>
          <cell r="AZ12">
            <v>5098454</v>
          </cell>
          <cell r="BA12">
            <v>1073983</v>
          </cell>
          <cell r="BB12">
            <v>6172437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20</v>
          </cell>
          <cell r="BZ12">
            <v>2025</v>
          </cell>
          <cell r="CA12">
            <v>2027</v>
          </cell>
          <cell r="CB12">
            <v>10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2019</v>
          </cell>
          <cell r="CO12">
            <v>2028</v>
          </cell>
          <cell r="CP12">
            <v>0.67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2.7</v>
          </cell>
          <cell r="CY12">
            <v>0</v>
          </cell>
          <cell r="CZ12">
            <v>10</v>
          </cell>
          <cell r="DA12">
            <v>211060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109052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1261216</v>
          </cell>
          <cell r="DY12">
            <v>11946</v>
          </cell>
          <cell r="DZ12">
            <v>0</v>
          </cell>
          <cell r="EA12">
            <v>0</v>
          </cell>
          <cell r="EB12">
            <v>0</v>
          </cell>
          <cell r="EC12">
            <v>400000</v>
          </cell>
          <cell r="ED12">
            <v>0</v>
          </cell>
          <cell r="EE12">
            <v>0</v>
          </cell>
          <cell r="EF12">
            <v>1673162</v>
          </cell>
          <cell r="EG12">
            <v>165000</v>
          </cell>
          <cell r="EH12">
            <v>0</v>
          </cell>
          <cell r="EI12">
            <v>1661216</v>
          </cell>
          <cell r="EJ12">
            <v>0</v>
          </cell>
          <cell r="EK12">
            <v>109052</v>
          </cell>
          <cell r="EL12">
            <v>109052</v>
          </cell>
          <cell r="EM12">
            <v>53712</v>
          </cell>
          <cell r="EN12">
            <v>162764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2000925</v>
          </cell>
          <cell r="EV12">
            <v>0</v>
          </cell>
          <cell r="EW12">
            <v>10.2797</v>
          </cell>
          <cell r="EX12">
            <v>1.0137400000000001</v>
          </cell>
          <cell r="EY12">
            <v>0</v>
          </cell>
          <cell r="EZ12">
            <v>0</v>
          </cell>
          <cell r="FA12">
            <v>0.67</v>
          </cell>
          <cell r="FB12">
            <v>0.33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12.29344</v>
          </cell>
          <cell r="FH12">
            <v>0</v>
          </cell>
          <cell r="FI12">
            <v>0</v>
          </cell>
          <cell r="FJ12">
            <v>10.20631</v>
          </cell>
          <cell r="FK12">
            <v>7.3389999999999997E-2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2993836</v>
          </cell>
          <cell r="GK12">
            <v>7413</v>
          </cell>
          <cell r="GL12">
            <v>2081570</v>
          </cell>
          <cell r="GM12">
            <v>0</v>
          </cell>
          <cell r="GN12">
            <v>163234</v>
          </cell>
          <cell r="GO12">
            <v>180655</v>
          </cell>
          <cell r="GP12">
            <v>99955</v>
          </cell>
          <cell r="GQ12">
            <v>0</v>
          </cell>
          <cell r="GR12">
            <v>17045</v>
          </cell>
          <cell r="GS12">
            <v>19010</v>
          </cell>
          <cell r="GT12">
            <v>0</v>
          </cell>
          <cell r="GU12">
            <v>101467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2993836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171230</v>
          </cell>
          <cell r="HG12">
            <v>0</v>
          </cell>
          <cell r="HH12">
            <v>16385</v>
          </cell>
          <cell r="HI12">
            <v>59304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2089700</v>
          </cell>
          <cell r="HO12">
            <v>12686</v>
          </cell>
          <cell r="HP12">
            <v>186263</v>
          </cell>
          <cell r="HQ12">
            <v>147585</v>
          </cell>
          <cell r="HR12">
            <v>98827</v>
          </cell>
          <cell r="HS12">
            <v>1128</v>
          </cell>
          <cell r="HT12">
            <v>17117</v>
          </cell>
          <cell r="HU12">
            <v>19084</v>
          </cell>
          <cell r="HV12">
            <v>0</v>
          </cell>
          <cell r="HW12">
            <v>101447</v>
          </cell>
          <cell r="HX12">
            <v>0</v>
          </cell>
          <cell r="HY12">
            <v>0</v>
          </cell>
          <cell r="HZ12">
            <v>0</v>
          </cell>
          <cell r="IA12">
            <v>-7413</v>
          </cell>
          <cell r="IB12">
            <v>2995101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173426</v>
          </cell>
          <cell r="II12">
            <v>0</v>
          </cell>
          <cell r="IJ12">
            <v>19566</v>
          </cell>
          <cell r="IK12">
            <v>30540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2995101</v>
          </cell>
          <cell r="IQ12">
            <v>0</v>
          </cell>
          <cell r="IR12">
            <v>0</v>
          </cell>
          <cell r="IS12">
            <v>21.49</v>
          </cell>
          <cell r="IT12">
            <v>0</v>
          </cell>
          <cell r="IU12">
            <v>1.286</v>
          </cell>
          <cell r="IV12">
            <v>1.62</v>
          </cell>
          <cell r="IW12">
            <v>267.3</v>
          </cell>
          <cell r="IX12">
            <v>0</v>
          </cell>
          <cell r="IY12">
            <v>10.5</v>
          </cell>
          <cell r="IZ12">
            <v>0</v>
          </cell>
          <cell r="JA12">
            <v>0</v>
          </cell>
          <cell r="JB12">
            <v>0</v>
          </cell>
          <cell r="JC12">
            <v>125</v>
          </cell>
          <cell r="JD12">
            <v>131</v>
          </cell>
          <cell r="JE12">
            <v>0</v>
          </cell>
          <cell r="JF12">
            <v>0</v>
          </cell>
          <cell r="JG12">
            <v>0.36</v>
          </cell>
          <cell r="JH12">
            <v>19.329999999999998</v>
          </cell>
          <cell r="JI12">
            <v>2.74</v>
          </cell>
          <cell r="JJ12">
            <v>3.63</v>
          </cell>
          <cell r="JK12">
            <v>12.96</v>
          </cell>
          <cell r="JL12">
            <v>2.74</v>
          </cell>
          <cell r="JM12">
            <v>9.69</v>
          </cell>
          <cell r="JN12">
            <v>8.64</v>
          </cell>
          <cell r="JO12">
            <v>21.07</v>
          </cell>
          <cell r="JP12">
            <v>21.5</v>
          </cell>
          <cell r="JQ12">
            <v>2.2999999999999998</v>
          </cell>
          <cell r="JR12">
            <v>0</v>
          </cell>
          <cell r="JS12">
            <v>0</v>
          </cell>
          <cell r="JT12">
            <v>7635</v>
          </cell>
          <cell r="JU12">
            <v>1.274</v>
          </cell>
          <cell r="JV12">
            <v>0</v>
          </cell>
          <cell r="JW12">
            <v>273.7</v>
          </cell>
          <cell r="JX12">
            <v>0</v>
          </cell>
          <cell r="JY12">
            <v>0</v>
          </cell>
          <cell r="JZ12">
            <v>0</v>
          </cell>
          <cell r="KA12">
            <v>124</v>
          </cell>
          <cell r="KB12">
            <v>267.3</v>
          </cell>
          <cell r="KC12">
            <v>7826</v>
          </cell>
          <cell r="KD12">
            <v>2091890</v>
          </cell>
          <cell r="KE12">
            <v>18707</v>
          </cell>
          <cell r="KF12">
            <v>196229</v>
          </cell>
          <cell r="KG12">
            <v>164894</v>
          </cell>
        </row>
        <row r="13">
          <cell r="E13">
            <v>126</v>
          </cell>
          <cell r="F13">
            <v>126</v>
          </cell>
          <cell r="G13" t="str">
            <v>ALGONA (ALGONA)</v>
          </cell>
          <cell r="H13" t="str">
            <v>Algona</v>
          </cell>
          <cell r="I13">
            <v>0</v>
          </cell>
          <cell r="J13">
            <v>0</v>
          </cell>
          <cell r="K13">
            <v>2024</v>
          </cell>
          <cell r="L13">
            <v>126</v>
          </cell>
          <cell r="M13">
            <v>10934481</v>
          </cell>
          <cell r="N13">
            <v>548512</v>
          </cell>
          <cell r="O13">
            <v>778500</v>
          </cell>
          <cell r="P13">
            <v>1835000</v>
          </cell>
          <cell r="Q13">
            <v>203100</v>
          </cell>
          <cell r="R13">
            <v>179000</v>
          </cell>
          <cell r="S13">
            <v>368000</v>
          </cell>
          <cell r="T13">
            <v>639700</v>
          </cell>
          <cell r="U13">
            <v>2277000</v>
          </cell>
          <cell r="V13">
            <v>9267408</v>
          </cell>
          <cell r="W13">
            <v>21875</v>
          </cell>
          <cell r="X13">
            <v>494550</v>
          </cell>
          <cell r="Y13">
            <v>0</v>
          </cell>
          <cell r="Z13">
            <v>255000</v>
          </cell>
          <cell r="AA13">
            <v>2122000</v>
          </cell>
          <cell r="AB13">
            <v>29924126</v>
          </cell>
          <cell r="AC13">
            <v>0</v>
          </cell>
          <cell r="AD13">
            <v>1480600</v>
          </cell>
          <cell r="AE13">
            <v>0</v>
          </cell>
          <cell r="AF13">
            <v>31404726</v>
          </cell>
          <cell r="AG13">
            <v>16828286</v>
          </cell>
          <cell r="AH13">
            <v>48233012</v>
          </cell>
          <cell r="AI13">
            <v>18972000</v>
          </cell>
          <cell r="AJ13">
            <v>400000</v>
          </cell>
          <cell r="AK13">
            <v>677000</v>
          </cell>
          <cell r="AL13">
            <v>685000</v>
          </cell>
          <cell r="AM13">
            <v>1278000</v>
          </cell>
          <cell r="AN13">
            <v>1209500</v>
          </cell>
          <cell r="AO13">
            <v>3711000</v>
          </cell>
          <cell r="AP13">
            <v>1558000</v>
          </cell>
          <cell r="AQ13">
            <v>0</v>
          </cell>
          <cell r="AR13">
            <v>9518500</v>
          </cell>
          <cell r="AS13">
            <v>1217250</v>
          </cell>
          <cell r="AT13">
            <v>12035000</v>
          </cell>
          <cell r="AU13">
            <v>3117420</v>
          </cell>
          <cell r="AV13">
            <v>842865</v>
          </cell>
          <cell r="AW13">
            <v>15995285</v>
          </cell>
          <cell r="AX13">
            <v>45703035</v>
          </cell>
          <cell r="AY13">
            <v>0</v>
          </cell>
          <cell r="AZ13">
            <v>45703035</v>
          </cell>
          <cell r="BA13">
            <v>2529977</v>
          </cell>
          <cell r="BB13">
            <v>48233012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20</v>
          </cell>
          <cell r="BZ13">
            <v>2022</v>
          </cell>
          <cell r="CA13">
            <v>2026</v>
          </cell>
          <cell r="CB13">
            <v>10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2024</v>
          </cell>
          <cell r="CO13">
            <v>2033</v>
          </cell>
          <cell r="CP13">
            <v>1.34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2.7</v>
          </cell>
          <cell r="CY13">
            <v>0</v>
          </cell>
          <cell r="CZ13">
            <v>6</v>
          </cell>
          <cell r="DA13">
            <v>1117415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783378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7812939</v>
          </cell>
          <cell r="DY13">
            <v>134413</v>
          </cell>
          <cell r="DZ13">
            <v>0</v>
          </cell>
          <cell r="EA13">
            <v>0</v>
          </cell>
          <cell r="EB13">
            <v>0</v>
          </cell>
          <cell r="EC13">
            <v>1000000</v>
          </cell>
          <cell r="ED13">
            <v>175000</v>
          </cell>
          <cell r="EE13">
            <v>0</v>
          </cell>
          <cell r="EF13">
            <v>9122352</v>
          </cell>
          <cell r="EG13">
            <v>1000000</v>
          </cell>
          <cell r="EH13">
            <v>0</v>
          </cell>
          <cell r="EI13">
            <v>8987939</v>
          </cell>
          <cell r="EJ13">
            <v>0</v>
          </cell>
          <cell r="EK13">
            <v>783378</v>
          </cell>
          <cell r="EL13">
            <v>783378</v>
          </cell>
          <cell r="EM13">
            <v>385843</v>
          </cell>
          <cell r="EN13">
            <v>1169221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156220</v>
          </cell>
          <cell r="ET13">
            <v>0</v>
          </cell>
          <cell r="EU13">
            <v>7586439</v>
          </cell>
          <cell r="EV13">
            <v>8.0693400000000004</v>
          </cell>
          <cell r="EW13">
            <v>8.0693400000000004</v>
          </cell>
          <cell r="EX13">
            <v>0.87590000000000001</v>
          </cell>
          <cell r="EY13">
            <v>0</v>
          </cell>
          <cell r="EZ13">
            <v>0</v>
          </cell>
          <cell r="FA13">
            <v>0.67</v>
          </cell>
          <cell r="FB13">
            <v>0.33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9.9452400000000001</v>
          </cell>
          <cell r="FH13">
            <v>0</v>
          </cell>
          <cell r="FI13">
            <v>7.9543799999999996</v>
          </cell>
          <cell r="FJ13">
            <v>7.9543799999999996</v>
          </cell>
          <cell r="FK13">
            <v>0.11496000000000001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14528241</v>
          </cell>
          <cell r="GK13">
            <v>7427</v>
          </cell>
          <cell r="GL13">
            <v>10766144</v>
          </cell>
          <cell r="GM13">
            <v>0</v>
          </cell>
          <cell r="GN13">
            <v>890768</v>
          </cell>
          <cell r="GO13">
            <v>1462956</v>
          </cell>
          <cell r="GP13">
            <v>558511</v>
          </cell>
          <cell r="GQ13">
            <v>1147</v>
          </cell>
          <cell r="GR13">
            <v>95011</v>
          </cell>
          <cell r="GS13">
            <v>106467</v>
          </cell>
          <cell r="GT13">
            <v>0</v>
          </cell>
          <cell r="GU13">
            <v>430517</v>
          </cell>
          <cell r="GV13">
            <v>0</v>
          </cell>
          <cell r="GW13">
            <v>0</v>
          </cell>
          <cell r="GX13">
            <v>0</v>
          </cell>
          <cell r="GY13">
            <v>-52056</v>
          </cell>
          <cell r="GZ13">
            <v>15720647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810440</v>
          </cell>
          <cell r="HG13">
            <v>0</v>
          </cell>
          <cell r="HH13">
            <v>90082</v>
          </cell>
          <cell r="HI13">
            <v>422541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11063514</v>
          </cell>
          <cell r="HO13">
            <v>0</v>
          </cell>
          <cell r="HP13">
            <v>1169180</v>
          </cell>
          <cell r="HQ13">
            <v>1750856</v>
          </cell>
          <cell r="HR13">
            <v>576119</v>
          </cell>
          <cell r="HS13">
            <v>0</v>
          </cell>
          <cell r="HT13">
            <v>108722</v>
          </cell>
          <cell r="HU13">
            <v>121782</v>
          </cell>
          <cell r="HV13">
            <v>0</v>
          </cell>
          <cell r="HW13">
            <v>445629</v>
          </cell>
          <cell r="HX13">
            <v>0</v>
          </cell>
          <cell r="HY13">
            <v>0</v>
          </cell>
          <cell r="HZ13">
            <v>0</v>
          </cell>
          <cell r="IA13">
            <v>10749</v>
          </cell>
          <cell r="IB13">
            <v>16897138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958874</v>
          </cell>
          <cell r="II13">
            <v>0</v>
          </cell>
          <cell r="IJ13">
            <v>131089</v>
          </cell>
          <cell r="IK13">
            <v>419925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16897138</v>
          </cell>
          <cell r="IQ13">
            <v>0</v>
          </cell>
          <cell r="IR13">
            <v>3.6</v>
          </cell>
          <cell r="IS13">
            <v>139.97</v>
          </cell>
          <cell r="IT13">
            <v>296</v>
          </cell>
          <cell r="IU13">
            <v>6.4539999999999997</v>
          </cell>
          <cell r="IV13">
            <v>6.43</v>
          </cell>
          <cell r="IW13">
            <v>1411.5</v>
          </cell>
          <cell r="IX13">
            <v>0</v>
          </cell>
          <cell r="IY13">
            <v>61.5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-1.5</v>
          </cell>
          <cell r="JF13">
            <v>-11453</v>
          </cell>
          <cell r="JG13">
            <v>0</v>
          </cell>
          <cell r="JH13">
            <v>228.9</v>
          </cell>
          <cell r="JI13">
            <v>60.28</v>
          </cell>
          <cell r="JJ13">
            <v>75.02</v>
          </cell>
          <cell r="JK13">
            <v>93.6</v>
          </cell>
          <cell r="JL13">
            <v>41.1</v>
          </cell>
          <cell r="JM13">
            <v>52.65</v>
          </cell>
          <cell r="JN13">
            <v>90</v>
          </cell>
          <cell r="JO13">
            <v>183.75</v>
          </cell>
          <cell r="JP13">
            <v>13.77</v>
          </cell>
          <cell r="JQ13">
            <v>12.67</v>
          </cell>
          <cell r="JR13">
            <v>302</v>
          </cell>
          <cell r="JS13">
            <v>4.9000000000000004</v>
          </cell>
          <cell r="JT13">
            <v>7649</v>
          </cell>
          <cell r="JU13">
            <v>6.1840000000000002</v>
          </cell>
          <cell r="JV13">
            <v>81242</v>
          </cell>
          <cell r="JW13">
            <v>1446.4</v>
          </cell>
          <cell r="JX13">
            <v>0.1</v>
          </cell>
          <cell r="JY13">
            <v>765</v>
          </cell>
          <cell r="JZ13">
            <v>675</v>
          </cell>
          <cell r="KA13">
            <v>0</v>
          </cell>
          <cell r="KB13">
            <v>1411.5</v>
          </cell>
          <cell r="KC13">
            <v>7840</v>
          </cell>
          <cell r="KD13">
            <v>11066160</v>
          </cell>
          <cell r="KE13">
            <v>107989</v>
          </cell>
          <cell r="KF13">
            <v>1143260</v>
          </cell>
          <cell r="KG13">
            <v>1440600</v>
          </cell>
        </row>
        <row r="14">
          <cell r="E14">
            <v>3897</v>
          </cell>
          <cell r="F14">
            <v>3897</v>
          </cell>
          <cell r="G14" t="str">
            <v>ALGONA (LU VERNE)</v>
          </cell>
          <cell r="H14" t="str">
            <v>Algona (Lu Verne)</v>
          </cell>
          <cell r="I14">
            <v>0</v>
          </cell>
          <cell r="J14">
            <v>0</v>
          </cell>
          <cell r="K14">
            <v>2024</v>
          </cell>
          <cell r="L14">
            <v>126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20</v>
          </cell>
          <cell r="BZ14">
            <v>2022</v>
          </cell>
          <cell r="CA14">
            <v>2026</v>
          </cell>
          <cell r="CB14">
            <v>10</v>
          </cell>
          <cell r="CC14">
            <v>0</v>
          </cell>
          <cell r="CD14">
            <v>1992</v>
          </cell>
          <cell r="CE14">
            <v>25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2612508</v>
          </cell>
          <cell r="EV14">
            <v>0</v>
          </cell>
          <cell r="EW14">
            <v>7.7254899999999997</v>
          </cell>
          <cell r="EX14">
            <v>0.87590000000000001</v>
          </cell>
          <cell r="EY14">
            <v>0</v>
          </cell>
          <cell r="EZ14">
            <v>0</v>
          </cell>
          <cell r="FA14">
            <v>0.67</v>
          </cell>
          <cell r="FB14">
            <v>0.33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9.6013900000000003</v>
          </cell>
          <cell r="FH14">
            <v>0</v>
          </cell>
          <cell r="FI14">
            <v>0</v>
          </cell>
          <cell r="FJ14">
            <v>7.6105299999999998</v>
          </cell>
          <cell r="FK14">
            <v>0.11496000000000001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1804730</v>
          </cell>
          <cell r="GK14">
            <v>0</v>
          </cell>
          <cell r="GL14">
            <v>0</v>
          </cell>
          <cell r="GM14">
            <v>45708</v>
          </cell>
          <cell r="GN14">
            <v>174150</v>
          </cell>
          <cell r="GO14">
            <v>184973</v>
          </cell>
          <cell r="GP14">
            <v>0</v>
          </cell>
          <cell r="GQ14">
            <v>0</v>
          </cell>
          <cell r="GR14">
            <v>10260</v>
          </cell>
          <cell r="GS14">
            <v>11497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14744</v>
          </cell>
          <cell r="GZ14">
            <v>612324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110193</v>
          </cell>
          <cell r="HG14">
            <v>294665</v>
          </cell>
          <cell r="HH14">
            <v>16887</v>
          </cell>
          <cell r="HI14">
            <v>3707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7635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7826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</row>
        <row r="15">
          <cell r="E15">
            <v>6417</v>
          </cell>
          <cell r="F15">
            <v>6417</v>
          </cell>
          <cell r="G15" t="str">
            <v>ALGONA (TITONKA)</v>
          </cell>
          <cell r="H15" t="str">
            <v>Algona (Titonka)</v>
          </cell>
          <cell r="I15">
            <v>0</v>
          </cell>
          <cell r="J15">
            <v>0</v>
          </cell>
          <cell r="K15">
            <v>2015</v>
          </cell>
          <cell r="L15">
            <v>126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2.7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1248843</v>
          </cell>
          <cell r="EV15">
            <v>0</v>
          </cell>
          <cell r="EW15">
            <v>8.0693400000000004</v>
          </cell>
          <cell r="EX15">
            <v>0.87590000000000001</v>
          </cell>
          <cell r="EY15">
            <v>0</v>
          </cell>
          <cell r="EZ15">
            <v>0</v>
          </cell>
          <cell r="FA15">
            <v>0.67</v>
          </cell>
          <cell r="FB15">
            <v>0.33</v>
          </cell>
          <cell r="FC15">
            <v>0</v>
          </cell>
          <cell r="FD15">
            <v>0</v>
          </cell>
          <cell r="FE15">
            <v>1.3405100000000001</v>
          </cell>
          <cell r="FF15">
            <v>0</v>
          </cell>
          <cell r="FG15">
            <v>11.28575</v>
          </cell>
          <cell r="FH15">
            <v>0</v>
          </cell>
          <cell r="FI15">
            <v>0</v>
          </cell>
          <cell r="FJ15">
            <v>7.9543799999999996</v>
          </cell>
          <cell r="FK15">
            <v>0.11496000000000001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7635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7826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</row>
        <row r="16">
          <cell r="E16">
            <v>135</v>
          </cell>
          <cell r="F16">
            <v>135</v>
          </cell>
          <cell r="G16" t="str">
            <v>ALLAMAKEE</v>
          </cell>
          <cell r="H16" t="str">
            <v>Allamakee</v>
          </cell>
          <cell r="I16">
            <v>0</v>
          </cell>
          <cell r="J16">
            <v>0</v>
          </cell>
          <cell r="K16">
            <v>0</v>
          </cell>
          <cell r="L16">
            <v>135</v>
          </cell>
          <cell r="M16">
            <v>6543764</v>
          </cell>
          <cell r="N16">
            <v>45760</v>
          </cell>
          <cell r="O16">
            <v>534280</v>
          </cell>
          <cell r="P16">
            <v>564115</v>
          </cell>
          <cell r="Q16">
            <v>164400</v>
          </cell>
          <cell r="R16">
            <v>415000</v>
          </cell>
          <cell r="S16">
            <v>171700</v>
          </cell>
          <cell r="T16">
            <v>418946</v>
          </cell>
          <cell r="U16">
            <v>0</v>
          </cell>
          <cell r="V16">
            <v>8082112</v>
          </cell>
          <cell r="W16">
            <v>0</v>
          </cell>
          <cell r="X16">
            <v>1904886</v>
          </cell>
          <cell r="Y16">
            <v>0</v>
          </cell>
          <cell r="Z16">
            <v>267728</v>
          </cell>
          <cell r="AA16">
            <v>982253</v>
          </cell>
          <cell r="AB16">
            <v>20094944</v>
          </cell>
          <cell r="AC16">
            <v>0</v>
          </cell>
          <cell r="AD16">
            <v>919671</v>
          </cell>
          <cell r="AE16">
            <v>2900</v>
          </cell>
          <cell r="AF16">
            <v>21017515</v>
          </cell>
          <cell r="AG16">
            <v>7304416</v>
          </cell>
          <cell r="AH16">
            <v>28321931</v>
          </cell>
          <cell r="AI16">
            <v>9669920</v>
          </cell>
          <cell r="AJ16">
            <v>526536</v>
          </cell>
          <cell r="AK16">
            <v>1006470</v>
          </cell>
          <cell r="AL16">
            <v>481380</v>
          </cell>
          <cell r="AM16">
            <v>831457</v>
          </cell>
          <cell r="AN16">
            <v>196575</v>
          </cell>
          <cell r="AO16">
            <v>1751282</v>
          </cell>
          <cell r="AP16">
            <v>1401285</v>
          </cell>
          <cell r="AQ16">
            <v>0</v>
          </cell>
          <cell r="AR16">
            <v>6194985</v>
          </cell>
          <cell r="AS16">
            <v>826008</v>
          </cell>
          <cell r="AT16">
            <v>215000</v>
          </cell>
          <cell r="AU16">
            <v>1216205</v>
          </cell>
          <cell r="AV16">
            <v>647426</v>
          </cell>
          <cell r="AW16">
            <v>2078631</v>
          </cell>
          <cell r="AX16">
            <v>18769544</v>
          </cell>
          <cell r="AY16">
            <v>1282712</v>
          </cell>
          <cell r="AZ16">
            <v>20052256</v>
          </cell>
          <cell r="BA16">
            <v>8269675</v>
          </cell>
          <cell r="BB16">
            <v>28321931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20</v>
          </cell>
          <cell r="CN16">
            <v>2022</v>
          </cell>
          <cell r="CO16">
            <v>2031</v>
          </cell>
          <cell r="CP16">
            <v>1.1000000000000001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2.7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8</v>
          </cell>
          <cell r="DI16">
            <v>712141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4841700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500000</v>
          </cell>
          <cell r="ED16">
            <v>0</v>
          </cell>
          <cell r="EE16">
            <v>0</v>
          </cell>
          <cell r="EF16">
            <v>5341700</v>
          </cell>
          <cell r="EG16">
            <v>365000</v>
          </cell>
          <cell r="EH16">
            <v>0</v>
          </cell>
          <cell r="EI16">
            <v>5341700</v>
          </cell>
          <cell r="EJ16">
            <v>0</v>
          </cell>
          <cell r="EK16">
            <v>114077</v>
          </cell>
          <cell r="EL16">
            <v>114077</v>
          </cell>
          <cell r="EM16">
            <v>213642</v>
          </cell>
          <cell r="EN16">
            <v>327719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526088</v>
          </cell>
          <cell r="ET16">
            <v>0</v>
          </cell>
          <cell r="EU16">
            <v>6560509</v>
          </cell>
          <cell r="EV16">
            <v>0</v>
          </cell>
          <cell r="EW16">
            <v>8.5318100000000001</v>
          </cell>
          <cell r="EX16">
            <v>0.58298000000000005</v>
          </cell>
          <cell r="EY16">
            <v>0</v>
          </cell>
          <cell r="EZ16">
            <v>0</v>
          </cell>
          <cell r="FA16">
            <v>0.17621000000000001</v>
          </cell>
          <cell r="FB16">
            <v>0.33</v>
          </cell>
          <cell r="FC16">
            <v>0</v>
          </cell>
          <cell r="FD16">
            <v>0</v>
          </cell>
          <cell r="FE16">
            <v>0.81262000000000001</v>
          </cell>
          <cell r="FF16">
            <v>0</v>
          </cell>
          <cell r="FG16">
            <v>10.433619999999999</v>
          </cell>
          <cell r="FH16">
            <v>0</v>
          </cell>
          <cell r="FI16">
            <v>0</v>
          </cell>
          <cell r="FJ16">
            <v>8.5318100000000001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11302711</v>
          </cell>
          <cell r="GK16">
            <v>7460</v>
          </cell>
          <cell r="GL16">
            <v>7823302</v>
          </cell>
          <cell r="GM16">
            <v>49730</v>
          </cell>
          <cell r="GN16">
            <v>337222</v>
          </cell>
          <cell r="GO16">
            <v>1088265</v>
          </cell>
          <cell r="GP16">
            <v>404270</v>
          </cell>
          <cell r="GQ16">
            <v>0</v>
          </cell>
          <cell r="GR16">
            <v>73484</v>
          </cell>
          <cell r="GS16">
            <v>81883</v>
          </cell>
          <cell r="GT16">
            <v>0</v>
          </cell>
          <cell r="GU16">
            <v>297706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11302711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77856</v>
          </cell>
          <cell r="HI16">
            <v>240923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8353407</v>
          </cell>
          <cell r="HO16">
            <v>0</v>
          </cell>
          <cell r="HP16">
            <v>389408</v>
          </cell>
          <cell r="HQ16">
            <v>1235727</v>
          </cell>
          <cell r="HR16">
            <v>434569</v>
          </cell>
          <cell r="HS16">
            <v>0</v>
          </cell>
          <cell r="HT16">
            <v>77426</v>
          </cell>
          <cell r="HU16">
            <v>86254</v>
          </cell>
          <cell r="HV16">
            <v>0</v>
          </cell>
          <cell r="HW16">
            <v>291322</v>
          </cell>
          <cell r="HX16">
            <v>0</v>
          </cell>
          <cell r="HY16">
            <v>0</v>
          </cell>
          <cell r="HZ16">
            <v>0</v>
          </cell>
          <cell r="IA16">
            <v>2850</v>
          </cell>
          <cell r="IB16">
            <v>12083321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96613</v>
          </cell>
          <cell r="IK16">
            <v>316853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12083321</v>
          </cell>
          <cell r="IQ16">
            <v>0</v>
          </cell>
          <cell r="IR16">
            <v>1.3</v>
          </cell>
          <cell r="IS16">
            <v>41.54</v>
          </cell>
          <cell r="IT16">
            <v>154</v>
          </cell>
          <cell r="IU16">
            <v>5.181</v>
          </cell>
          <cell r="IV16">
            <v>3.97</v>
          </cell>
          <cell r="IW16">
            <v>1109.8</v>
          </cell>
          <cell r="IX16">
            <v>0</v>
          </cell>
          <cell r="IY16">
            <v>35.5</v>
          </cell>
          <cell r="IZ16">
            <v>0</v>
          </cell>
          <cell r="JA16">
            <v>0</v>
          </cell>
          <cell r="JB16">
            <v>0</v>
          </cell>
          <cell r="JC16">
            <v>1163</v>
          </cell>
          <cell r="JD16">
            <v>1113</v>
          </cell>
          <cell r="JE16">
            <v>0</v>
          </cell>
          <cell r="JF16">
            <v>0</v>
          </cell>
          <cell r="JG16">
            <v>3.31</v>
          </cell>
          <cell r="JH16">
            <v>160.86000000000001</v>
          </cell>
          <cell r="JI16">
            <v>41.1</v>
          </cell>
          <cell r="JJ16">
            <v>40.56</v>
          </cell>
          <cell r="JK16">
            <v>79.2</v>
          </cell>
          <cell r="JL16">
            <v>39.729999999999997</v>
          </cell>
          <cell r="JM16">
            <v>30.26</v>
          </cell>
          <cell r="JN16">
            <v>85.68</v>
          </cell>
          <cell r="JO16">
            <v>155.66999999999999</v>
          </cell>
          <cell r="JP16">
            <v>44.79</v>
          </cell>
          <cell r="JQ16">
            <v>3.23</v>
          </cell>
          <cell r="JR16">
            <v>148</v>
          </cell>
          <cell r="JS16">
            <v>1.3</v>
          </cell>
          <cell r="JT16">
            <v>7682</v>
          </cell>
          <cell r="JU16">
            <v>5.4729999999999999</v>
          </cell>
          <cell r="JV16">
            <v>73632</v>
          </cell>
          <cell r="JW16">
            <v>1087.4000000000001</v>
          </cell>
          <cell r="JX16">
            <v>0</v>
          </cell>
          <cell r="JY16">
            <v>0</v>
          </cell>
          <cell r="JZ16">
            <v>0</v>
          </cell>
          <cell r="KA16">
            <v>1180</v>
          </cell>
          <cell r="KB16">
            <v>1109.8</v>
          </cell>
          <cell r="KC16">
            <v>7873</v>
          </cell>
          <cell r="KD16">
            <v>8737455</v>
          </cell>
          <cell r="KE16">
            <v>0</v>
          </cell>
          <cell r="KF16">
            <v>421150</v>
          </cell>
          <cell r="KG16">
            <v>1225590</v>
          </cell>
        </row>
        <row r="17">
          <cell r="E17">
            <v>171</v>
          </cell>
          <cell r="F17">
            <v>171</v>
          </cell>
          <cell r="G17" t="str">
            <v>ALTA-AURELIA</v>
          </cell>
          <cell r="H17" t="str">
            <v>Alta-Aurelia</v>
          </cell>
          <cell r="I17">
            <v>0</v>
          </cell>
          <cell r="J17">
            <v>0</v>
          </cell>
          <cell r="K17">
            <v>0</v>
          </cell>
          <cell r="L17">
            <v>171</v>
          </cell>
          <cell r="M17">
            <v>5601454</v>
          </cell>
          <cell r="N17">
            <v>61018</v>
          </cell>
          <cell r="O17">
            <v>514043</v>
          </cell>
          <cell r="P17">
            <v>700000</v>
          </cell>
          <cell r="Q17">
            <v>33250</v>
          </cell>
          <cell r="R17">
            <v>35500</v>
          </cell>
          <cell r="S17">
            <v>285500</v>
          </cell>
          <cell r="T17">
            <v>142300</v>
          </cell>
          <cell r="U17">
            <v>0</v>
          </cell>
          <cell r="V17">
            <v>5437767</v>
          </cell>
          <cell r="W17">
            <v>17189</v>
          </cell>
          <cell r="X17">
            <v>1135000</v>
          </cell>
          <cell r="Y17">
            <v>0</v>
          </cell>
          <cell r="Z17">
            <v>150000</v>
          </cell>
          <cell r="AA17">
            <v>1525500</v>
          </cell>
          <cell r="AB17">
            <v>15638521</v>
          </cell>
          <cell r="AC17">
            <v>0</v>
          </cell>
          <cell r="AD17">
            <v>585000</v>
          </cell>
          <cell r="AE17">
            <v>0</v>
          </cell>
          <cell r="AF17">
            <v>16223521</v>
          </cell>
          <cell r="AG17">
            <v>4324893</v>
          </cell>
          <cell r="AH17">
            <v>20548414</v>
          </cell>
          <cell r="AI17">
            <v>8755000</v>
          </cell>
          <cell r="AJ17">
            <v>366000</v>
          </cell>
          <cell r="AK17">
            <v>625000</v>
          </cell>
          <cell r="AL17">
            <v>475500</v>
          </cell>
          <cell r="AM17">
            <v>575500</v>
          </cell>
          <cell r="AN17">
            <v>235000</v>
          </cell>
          <cell r="AO17">
            <v>1886000</v>
          </cell>
          <cell r="AP17">
            <v>626450</v>
          </cell>
          <cell r="AQ17">
            <v>0</v>
          </cell>
          <cell r="AR17">
            <v>4789450</v>
          </cell>
          <cell r="AS17">
            <v>815000</v>
          </cell>
          <cell r="AT17">
            <v>675000</v>
          </cell>
          <cell r="AU17">
            <v>585000</v>
          </cell>
          <cell r="AV17">
            <v>467830</v>
          </cell>
          <cell r="AW17">
            <v>1727830</v>
          </cell>
          <cell r="AX17">
            <v>16087280</v>
          </cell>
          <cell r="AY17">
            <v>585000</v>
          </cell>
          <cell r="AZ17">
            <v>16672280</v>
          </cell>
          <cell r="BA17">
            <v>3876134</v>
          </cell>
          <cell r="BB17">
            <v>20548414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20</v>
          </cell>
          <cell r="BZ17">
            <v>2024</v>
          </cell>
          <cell r="CA17">
            <v>2028</v>
          </cell>
          <cell r="CB17">
            <v>10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20</v>
          </cell>
          <cell r="CN17">
            <v>2021</v>
          </cell>
          <cell r="CO17">
            <v>2030</v>
          </cell>
          <cell r="CP17">
            <v>0.67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0.13500000000000001</v>
          </cell>
          <cell r="CX17">
            <v>2.7</v>
          </cell>
          <cell r="CY17">
            <v>0</v>
          </cell>
          <cell r="CZ17">
            <v>8</v>
          </cell>
          <cell r="DA17">
            <v>673047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1</v>
          </cell>
          <cell r="DI17">
            <v>353359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4088176</v>
          </cell>
          <cell r="DY17">
            <v>85007</v>
          </cell>
          <cell r="DZ17">
            <v>0</v>
          </cell>
          <cell r="EA17">
            <v>0</v>
          </cell>
          <cell r="EB17">
            <v>0</v>
          </cell>
          <cell r="EC17">
            <v>500000</v>
          </cell>
          <cell r="ED17">
            <v>0</v>
          </cell>
          <cell r="EE17">
            <v>0</v>
          </cell>
          <cell r="EF17">
            <v>4673183</v>
          </cell>
          <cell r="EG17">
            <v>450000</v>
          </cell>
          <cell r="EH17">
            <v>0</v>
          </cell>
          <cell r="EI17">
            <v>4588176</v>
          </cell>
          <cell r="EJ17">
            <v>0</v>
          </cell>
          <cell r="EK17">
            <v>294880</v>
          </cell>
          <cell r="EL17">
            <v>294880</v>
          </cell>
          <cell r="EM17">
            <v>174042</v>
          </cell>
          <cell r="EN17">
            <v>468922</v>
          </cell>
          <cell r="EO17">
            <v>0</v>
          </cell>
          <cell r="EP17">
            <v>0</v>
          </cell>
          <cell r="EQ17">
            <v>0</v>
          </cell>
          <cell r="ER17">
            <v>70367</v>
          </cell>
          <cell r="ES17">
            <v>0</v>
          </cell>
          <cell r="ET17">
            <v>0</v>
          </cell>
          <cell r="EU17">
            <v>5662467</v>
          </cell>
          <cell r="EV17">
            <v>0</v>
          </cell>
          <cell r="EW17">
            <v>8.9636899999999997</v>
          </cell>
          <cell r="EX17">
            <v>0.86333000000000004</v>
          </cell>
          <cell r="EY17">
            <v>0</v>
          </cell>
          <cell r="EZ17">
            <v>0</v>
          </cell>
          <cell r="FA17">
            <v>0.55911999999999995</v>
          </cell>
          <cell r="FB17">
            <v>0.33</v>
          </cell>
          <cell r="FC17">
            <v>0</v>
          </cell>
          <cell r="FD17">
            <v>0.13500000000000001</v>
          </cell>
          <cell r="FE17">
            <v>0</v>
          </cell>
          <cell r="FF17">
            <v>0</v>
          </cell>
          <cell r="FG17">
            <v>10.851139999999999</v>
          </cell>
          <cell r="FH17">
            <v>0</v>
          </cell>
          <cell r="FI17">
            <v>0</v>
          </cell>
          <cell r="FJ17">
            <v>8.8025099999999998</v>
          </cell>
          <cell r="FK17">
            <v>0.16117999999999999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8829787</v>
          </cell>
          <cell r="GK17">
            <v>7413</v>
          </cell>
          <cell r="GL17">
            <v>6346269</v>
          </cell>
          <cell r="GM17">
            <v>0</v>
          </cell>
          <cell r="GN17">
            <v>177719</v>
          </cell>
          <cell r="GO17">
            <v>561016</v>
          </cell>
          <cell r="GP17">
            <v>311373</v>
          </cell>
          <cell r="GQ17">
            <v>0</v>
          </cell>
          <cell r="GR17">
            <v>52818</v>
          </cell>
          <cell r="GS17">
            <v>59186</v>
          </cell>
          <cell r="GT17">
            <v>0</v>
          </cell>
          <cell r="GU17">
            <v>309352</v>
          </cell>
          <cell r="GV17">
            <v>0</v>
          </cell>
          <cell r="GW17">
            <v>0</v>
          </cell>
          <cell r="GX17">
            <v>0</v>
          </cell>
          <cell r="GY17">
            <v>-16897</v>
          </cell>
          <cell r="GZ17">
            <v>8829787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521156</v>
          </cell>
          <cell r="HG17">
            <v>0</v>
          </cell>
          <cell r="HH17">
            <v>48608</v>
          </cell>
          <cell r="HI17">
            <v>203950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6663828</v>
          </cell>
          <cell r="HO17">
            <v>0</v>
          </cell>
          <cell r="HP17">
            <v>164649</v>
          </cell>
          <cell r="HQ17">
            <v>620344</v>
          </cell>
          <cell r="HR17">
            <v>328088</v>
          </cell>
          <cell r="HS17">
            <v>0</v>
          </cell>
          <cell r="HT17">
            <v>55455</v>
          </cell>
          <cell r="HU17">
            <v>62117</v>
          </cell>
          <cell r="HV17">
            <v>0</v>
          </cell>
          <cell r="HW17">
            <v>189986</v>
          </cell>
          <cell r="HX17">
            <v>0</v>
          </cell>
          <cell r="HY17">
            <v>0</v>
          </cell>
          <cell r="HZ17">
            <v>0</v>
          </cell>
          <cell r="IA17">
            <v>-10734</v>
          </cell>
          <cell r="IB17">
            <v>9144902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544768</v>
          </cell>
          <cell r="II17">
            <v>0</v>
          </cell>
          <cell r="IJ17">
            <v>58587</v>
          </cell>
          <cell r="IK17">
            <v>145065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9144902</v>
          </cell>
          <cell r="IQ17">
            <v>0</v>
          </cell>
          <cell r="IR17">
            <v>0</v>
          </cell>
          <cell r="IS17">
            <v>4.25</v>
          </cell>
          <cell r="IT17">
            <v>14</v>
          </cell>
          <cell r="IU17">
            <v>4.2649999999999997</v>
          </cell>
          <cell r="IV17">
            <v>13.05</v>
          </cell>
          <cell r="IW17">
            <v>840.7</v>
          </cell>
          <cell r="IX17">
            <v>0</v>
          </cell>
          <cell r="IY17">
            <v>25.5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81.25</v>
          </cell>
          <cell r="JI17">
            <v>16.440000000000001</v>
          </cell>
          <cell r="JJ17">
            <v>30.25</v>
          </cell>
          <cell r="JK17">
            <v>34.56</v>
          </cell>
          <cell r="JL17">
            <v>8.2200000000000006</v>
          </cell>
          <cell r="JM17">
            <v>21.18</v>
          </cell>
          <cell r="JN17">
            <v>41.76</v>
          </cell>
          <cell r="JO17">
            <v>71.16</v>
          </cell>
          <cell r="JP17">
            <v>9.4700000000000006</v>
          </cell>
          <cell r="JQ17">
            <v>14.96</v>
          </cell>
          <cell r="JR17">
            <v>13</v>
          </cell>
          <cell r="JS17">
            <v>0</v>
          </cell>
          <cell r="JT17">
            <v>7635</v>
          </cell>
          <cell r="JU17">
            <v>3.718</v>
          </cell>
          <cell r="JV17">
            <v>11399</v>
          </cell>
          <cell r="JW17">
            <v>872.8</v>
          </cell>
          <cell r="JX17">
            <v>0.21</v>
          </cell>
          <cell r="JY17">
            <v>1603</v>
          </cell>
          <cell r="JZ17">
            <v>1417</v>
          </cell>
          <cell r="KA17">
            <v>0</v>
          </cell>
          <cell r="KB17">
            <v>840.7</v>
          </cell>
          <cell r="KC17">
            <v>7826</v>
          </cell>
          <cell r="KD17">
            <v>6579318</v>
          </cell>
          <cell r="KE17">
            <v>151148</v>
          </cell>
          <cell r="KF17">
            <v>220286</v>
          </cell>
          <cell r="KG17">
            <v>556898</v>
          </cell>
        </row>
        <row r="18">
          <cell r="E18">
            <v>225</v>
          </cell>
          <cell r="F18">
            <v>225</v>
          </cell>
          <cell r="G18" t="str">
            <v>AMES</v>
          </cell>
          <cell r="H18" t="str">
            <v>Ames</v>
          </cell>
          <cell r="I18">
            <v>0</v>
          </cell>
          <cell r="J18">
            <v>0</v>
          </cell>
          <cell r="K18">
            <v>0</v>
          </cell>
          <cell r="L18">
            <v>225</v>
          </cell>
          <cell r="M18">
            <v>45360690</v>
          </cell>
          <cell r="N18">
            <v>144104</v>
          </cell>
          <cell r="O18">
            <v>1940195</v>
          </cell>
          <cell r="P18">
            <v>3600000</v>
          </cell>
          <cell r="Q18">
            <v>1501200</v>
          </cell>
          <cell r="R18">
            <v>950000</v>
          </cell>
          <cell r="S18">
            <v>906000</v>
          </cell>
          <cell r="T18">
            <v>972600</v>
          </cell>
          <cell r="U18">
            <v>0</v>
          </cell>
          <cell r="V18">
            <v>28326083</v>
          </cell>
          <cell r="W18">
            <v>79624</v>
          </cell>
          <cell r="X18">
            <v>7519000</v>
          </cell>
          <cell r="Y18">
            <v>160000</v>
          </cell>
          <cell r="Z18">
            <v>600000</v>
          </cell>
          <cell r="AA18">
            <v>2300000</v>
          </cell>
          <cell r="AB18">
            <v>94359496</v>
          </cell>
          <cell r="AC18">
            <v>0</v>
          </cell>
          <cell r="AD18">
            <v>100000</v>
          </cell>
          <cell r="AE18">
            <v>5000</v>
          </cell>
          <cell r="AF18">
            <v>94464496</v>
          </cell>
          <cell r="AG18">
            <v>38856207</v>
          </cell>
          <cell r="AH18">
            <v>133320703</v>
          </cell>
          <cell r="AI18">
            <v>44156000</v>
          </cell>
          <cell r="AJ18">
            <v>2945000</v>
          </cell>
          <cell r="AK18">
            <v>3325000</v>
          </cell>
          <cell r="AL18">
            <v>1753000</v>
          </cell>
          <cell r="AM18">
            <v>3717000</v>
          </cell>
          <cell r="AN18">
            <v>3237500</v>
          </cell>
          <cell r="AO18">
            <v>5560000</v>
          </cell>
          <cell r="AP18">
            <v>5142000</v>
          </cell>
          <cell r="AQ18">
            <v>0</v>
          </cell>
          <cell r="AR18">
            <v>25679500</v>
          </cell>
          <cell r="AS18">
            <v>3006000</v>
          </cell>
          <cell r="AT18">
            <v>6000000</v>
          </cell>
          <cell r="AU18">
            <v>14530000</v>
          </cell>
          <cell r="AV18">
            <v>2466832</v>
          </cell>
          <cell r="AW18">
            <v>22996832</v>
          </cell>
          <cell r="AX18">
            <v>95838332</v>
          </cell>
          <cell r="AY18">
            <v>1675000</v>
          </cell>
          <cell r="AZ18">
            <v>97513332</v>
          </cell>
          <cell r="BA18">
            <v>35807371</v>
          </cell>
          <cell r="BB18">
            <v>133320703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20</v>
          </cell>
          <cell r="BZ18">
            <v>2022</v>
          </cell>
          <cell r="CA18">
            <v>2026</v>
          </cell>
          <cell r="CB18">
            <v>10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2019</v>
          </cell>
          <cell r="CO18">
            <v>2028</v>
          </cell>
          <cell r="CP18">
            <v>1.34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4.05</v>
          </cell>
          <cell r="CY18">
            <v>0</v>
          </cell>
          <cell r="CZ18">
            <v>3</v>
          </cell>
          <cell r="DA18">
            <v>3583097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4365072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23933362</v>
          </cell>
          <cell r="DY18">
            <v>1198130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25131492</v>
          </cell>
          <cell r="EG18">
            <v>1750000</v>
          </cell>
          <cell r="EH18">
            <v>0</v>
          </cell>
          <cell r="EI18">
            <v>23933362</v>
          </cell>
          <cell r="EJ18">
            <v>0</v>
          </cell>
          <cell r="EK18">
            <v>4365072</v>
          </cell>
          <cell r="EL18">
            <v>4365072</v>
          </cell>
          <cell r="EM18">
            <v>1074980</v>
          </cell>
          <cell r="EN18">
            <v>5440052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13183250</v>
          </cell>
          <cell r="ET18">
            <v>0</v>
          </cell>
          <cell r="EU18">
            <v>45504800</v>
          </cell>
          <cell r="EV18">
            <v>0</v>
          </cell>
          <cell r="EW18">
            <v>7.7521599999999999</v>
          </cell>
          <cell r="EX18">
            <v>0.53993999999999998</v>
          </cell>
          <cell r="EY18">
            <v>0</v>
          </cell>
          <cell r="EZ18">
            <v>0</v>
          </cell>
          <cell r="FA18">
            <v>1.34</v>
          </cell>
          <cell r="FB18">
            <v>0.33</v>
          </cell>
          <cell r="FC18">
            <v>0</v>
          </cell>
          <cell r="FD18">
            <v>0</v>
          </cell>
          <cell r="FE18">
            <v>4.0470300000000003</v>
          </cell>
          <cell r="FF18">
            <v>0</v>
          </cell>
          <cell r="FG18">
            <v>14.009130000000001</v>
          </cell>
          <cell r="FH18">
            <v>0</v>
          </cell>
          <cell r="FI18">
            <v>0</v>
          </cell>
          <cell r="FJ18">
            <v>7.38436</v>
          </cell>
          <cell r="FK18">
            <v>0.36780000000000002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47017984</v>
          </cell>
          <cell r="GK18">
            <v>7468</v>
          </cell>
          <cell r="GL18">
            <v>33489499</v>
          </cell>
          <cell r="GM18">
            <v>0</v>
          </cell>
          <cell r="GN18">
            <v>583938</v>
          </cell>
          <cell r="GO18">
            <v>4082009</v>
          </cell>
          <cell r="GP18">
            <v>1590601</v>
          </cell>
          <cell r="GQ18">
            <v>0</v>
          </cell>
          <cell r="GR18">
            <v>278684</v>
          </cell>
          <cell r="GS18">
            <v>306076</v>
          </cell>
          <cell r="GT18">
            <v>0</v>
          </cell>
          <cell r="GU18">
            <v>1633891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47017984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2855315</v>
          </cell>
          <cell r="HG18">
            <v>0</v>
          </cell>
          <cell r="HH18">
            <v>220009</v>
          </cell>
          <cell r="HI18">
            <v>1060059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34140524</v>
          </cell>
          <cell r="HO18">
            <v>0</v>
          </cell>
          <cell r="HP18">
            <v>712571</v>
          </cell>
          <cell r="HQ18">
            <v>4583701</v>
          </cell>
          <cell r="HR18">
            <v>1641021</v>
          </cell>
          <cell r="HS18">
            <v>0</v>
          </cell>
          <cell r="HT18">
            <v>283399</v>
          </cell>
          <cell r="HU18">
            <v>311309</v>
          </cell>
          <cell r="HV18">
            <v>0</v>
          </cell>
          <cell r="HW18">
            <v>1657747</v>
          </cell>
          <cell r="HX18">
            <v>0</v>
          </cell>
          <cell r="HY18">
            <v>0</v>
          </cell>
          <cell r="HZ18">
            <v>0</v>
          </cell>
          <cell r="IA18">
            <v>-27144</v>
          </cell>
          <cell r="IB18">
            <v>48416772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2905017</v>
          </cell>
          <cell r="II18">
            <v>0</v>
          </cell>
          <cell r="IJ18">
            <v>266588</v>
          </cell>
          <cell r="IK18">
            <v>828398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48416772</v>
          </cell>
          <cell r="IQ18">
            <v>0</v>
          </cell>
          <cell r="IR18">
            <v>1.2</v>
          </cell>
          <cell r="IS18">
            <v>26.18</v>
          </cell>
          <cell r="IT18">
            <v>130</v>
          </cell>
          <cell r="IU18">
            <v>18.731999999999999</v>
          </cell>
          <cell r="IV18">
            <v>47.75</v>
          </cell>
          <cell r="IW18">
            <v>4546.5</v>
          </cell>
          <cell r="IX18">
            <v>0</v>
          </cell>
          <cell r="IY18">
            <v>118.5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-1</v>
          </cell>
          <cell r="JF18">
            <v>-7635</v>
          </cell>
          <cell r="JG18">
            <v>0</v>
          </cell>
          <cell r="JH18">
            <v>596.05999999999995</v>
          </cell>
          <cell r="JI18">
            <v>193.17</v>
          </cell>
          <cell r="JJ18">
            <v>165.29</v>
          </cell>
          <cell r="JK18">
            <v>237.6</v>
          </cell>
          <cell r="JL18">
            <v>250.71</v>
          </cell>
          <cell r="JM18">
            <v>159.21</v>
          </cell>
          <cell r="JN18">
            <v>254.16</v>
          </cell>
          <cell r="JO18">
            <v>664.08</v>
          </cell>
          <cell r="JP18">
            <v>33.69</v>
          </cell>
          <cell r="JQ18">
            <v>54.59</v>
          </cell>
          <cell r="JR18">
            <v>143</v>
          </cell>
          <cell r="JS18">
            <v>0.9</v>
          </cell>
          <cell r="JT18">
            <v>7690</v>
          </cell>
          <cell r="JU18">
            <v>19.859000000000002</v>
          </cell>
          <cell r="JV18">
            <v>36224</v>
          </cell>
          <cell r="JW18">
            <v>4439.6000000000004</v>
          </cell>
          <cell r="JX18">
            <v>-0.81599999999999995</v>
          </cell>
          <cell r="JY18">
            <v>-6275</v>
          </cell>
          <cell r="JZ18">
            <v>-5507</v>
          </cell>
          <cell r="KA18">
            <v>0</v>
          </cell>
          <cell r="KB18">
            <v>4546.5</v>
          </cell>
          <cell r="KC18">
            <v>7881</v>
          </cell>
          <cell r="KD18">
            <v>35830967</v>
          </cell>
          <cell r="KE18">
            <v>0</v>
          </cell>
          <cell r="KF18">
            <v>852243</v>
          </cell>
          <cell r="KG18">
            <v>5233614</v>
          </cell>
        </row>
        <row r="19">
          <cell r="E19">
            <v>234</v>
          </cell>
          <cell r="F19">
            <v>234</v>
          </cell>
          <cell r="G19" t="str">
            <v>ANAMOSA</v>
          </cell>
          <cell r="H19" t="str">
            <v>Anamosa</v>
          </cell>
          <cell r="I19">
            <v>0</v>
          </cell>
          <cell r="J19">
            <v>0</v>
          </cell>
          <cell r="K19">
            <v>0</v>
          </cell>
          <cell r="L19">
            <v>234</v>
          </cell>
          <cell r="M19">
            <v>7282689</v>
          </cell>
          <cell r="N19">
            <v>111192</v>
          </cell>
          <cell r="O19">
            <v>601288</v>
          </cell>
          <cell r="P19">
            <v>625000</v>
          </cell>
          <cell r="Q19">
            <v>441650</v>
          </cell>
          <cell r="R19">
            <v>420000</v>
          </cell>
          <cell r="S19">
            <v>277000</v>
          </cell>
          <cell r="T19">
            <v>313100</v>
          </cell>
          <cell r="U19">
            <v>58700</v>
          </cell>
          <cell r="V19">
            <v>9800558</v>
          </cell>
          <cell r="W19">
            <v>39987</v>
          </cell>
          <cell r="X19">
            <v>1636400</v>
          </cell>
          <cell r="Y19">
            <v>0</v>
          </cell>
          <cell r="Z19">
            <v>235000</v>
          </cell>
          <cell r="AA19">
            <v>755000</v>
          </cell>
          <cell r="AB19">
            <v>22597564</v>
          </cell>
          <cell r="AC19">
            <v>0</v>
          </cell>
          <cell r="AD19">
            <v>816536</v>
          </cell>
          <cell r="AE19">
            <v>0</v>
          </cell>
          <cell r="AF19">
            <v>23414100</v>
          </cell>
          <cell r="AG19">
            <v>39666948</v>
          </cell>
          <cell r="AH19">
            <v>63081048</v>
          </cell>
          <cell r="AI19">
            <v>11181200</v>
          </cell>
          <cell r="AJ19">
            <v>745000</v>
          </cell>
          <cell r="AK19">
            <v>1188900</v>
          </cell>
          <cell r="AL19">
            <v>509000</v>
          </cell>
          <cell r="AM19">
            <v>1039000</v>
          </cell>
          <cell r="AN19">
            <v>339745</v>
          </cell>
          <cell r="AO19">
            <v>2152045</v>
          </cell>
          <cell r="AP19">
            <v>1073250</v>
          </cell>
          <cell r="AQ19">
            <v>0</v>
          </cell>
          <cell r="AR19">
            <v>7046940</v>
          </cell>
          <cell r="AS19">
            <v>1394000</v>
          </cell>
          <cell r="AT19">
            <v>19669822</v>
          </cell>
          <cell r="AU19">
            <v>1793500</v>
          </cell>
          <cell r="AV19">
            <v>680847</v>
          </cell>
          <cell r="AW19">
            <v>22144169</v>
          </cell>
          <cell r="AX19">
            <v>41766309</v>
          </cell>
          <cell r="AY19">
            <v>816536</v>
          </cell>
          <cell r="AZ19">
            <v>42582845</v>
          </cell>
          <cell r="BA19">
            <v>20498203</v>
          </cell>
          <cell r="BB19">
            <v>63081048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20</v>
          </cell>
          <cell r="BZ19">
            <v>2025</v>
          </cell>
          <cell r="CA19">
            <v>2029</v>
          </cell>
          <cell r="CB19">
            <v>10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20</v>
          </cell>
          <cell r="CN19">
            <v>2017</v>
          </cell>
          <cell r="CO19">
            <v>2026</v>
          </cell>
          <cell r="CP19">
            <v>0.67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4.05</v>
          </cell>
          <cell r="CY19">
            <v>0</v>
          </cell>
          <cell r="CZ19">
            <v>3</v>
          </cell>
          <cell r="DA19">
            <v>983572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1</v>
          </cell>
          <cell r="DI19">
            <v>332527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4053791</v>
          </cell>
          <cell r="DY19">
            <v>388829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4442620</v>
          </cell>
          <cell r="EG19">
            <v>550000</v>
          </cell>
          <cell r="EH19">
            <v>0</v>
          </cell>
          <cell r="EI19">
            <v>4053791</v>
          </cell>
          <cell r="EJ19">
            <v>0</v>
          </cell>
          <cell r="EK19">
            <v>227489</v>
          </cell>
          <cell r="EL19">
            <v>227489</v>
          </cell>
          <cell r="EM19">
            <v>163782</v>
          </cell>
          <cell r="EN19">
            <v>391271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2009975</v>
          </cell>
          <cell r="ET19">
            <v>0</v>
          </cell>
          <cell r="EU19">
            <v>7393865</v>
          </cell>
          <cell r="EV19">
            <v>0</v>
          </cell>
          <cell r="EW19">
            <v>9.0637299999999996</v>
          </cell>
          <cell r="EX19">
            <v>1.1234299999999999</v>
          </cell>
          <cell r="EY19">
            <v>0</v>
          </cell>
          <cell r="EZ19">
            <v>0</v>
          </cell>
          <cell r="FA19">
            <v>0.45835999999999999</v>
          </cell>
          <cell r="FB19">
            <v>0.33</v>
          </cell>
          <cell r="FC19">
            <v>0</v>
          </cell>
          <cell r="FD19">
            <v>0</v>
          </cell>
          <cell r="FE19">
            <v>4.0498399999999997</v>
          </cell>
          <cell r="FF19">
            <v>0</v>
          </cell>
          <cell r="FG19">
            <v>15.025359999999999</v>
          </cell>
          <cell r="FH19">
            <v>0</v>
          </cell>
          <cell r="FI19">
            <v>0</v>
          </cell>
          <cell r="FJ19">
            <v>8.2802900000000008</v>
          </cell>
          <cell r="FK19">
            <v>0.78344000000000003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12944977</v>
          </cell>
          <cell r="GK19">
            <v>7413</v>
          </cell>
          <cell r="GL19">
            <v>9402649</v>
          </cell>
          <cell r="GM19">
            <v>0</v>
          </cell>
          <cell r="GN19">
            <v>167252</v>
          </cell>
          <cell r="GO19">
            <v>1053239</v>
          </cell>
          <cell r="GP19">
            <v>455952</v>
          </cell>
          <cell r="GQ19">
            <v>0</v>
          </cell>
          <cell r="GR19">
            <v>79360</v>
          </cell>
          <cell r="GS19">
            <v>87224</v>
          </cell>
          <cell r="GT19">
            <v>0</v>
          </cell>
          <cell r="GU19">
            <v>231000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12944977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673230</v>
          </cell>
          <cell r="HG19">
            <v>0</v>
          </cell>
          <cell r="HH19">
            <v>65230</v>
          </cell>
          <cell r="HI19">
            <v>244629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9590324</v>
          </cell>
          <cell r="HO19">
            <v>0</v>
          </cell>
          <cell r="HP19">
            <v>183904</v>
          </cell>
          <cell r="HQ19">
            <v>976364</v>
          </cell>
          <cell r="HR19">
            <v>460838</v>
          </cell>
          <cell r="HS19">
            <v>0</v>
          </cell>
          <cell r="HT19">
            <v>81492</v>
          </cell>
          <cell r="HU19">
            <v>89581</v>
          </cell>
          <cell r="HV19">
            <v>0</v>
          </cell>
          <cell r="HW19">
            <v>223125</v>
          </cell>
          <cell r="HX19">
            <v>0</v>
          </cell>
          <cell r="HY19">
            <v>0</v>
          </cell>
          <cell r="HZ19">
            <v>0</v>
          </cell>
          <cell r="IA19">
            <v>6271</v>
          </cell>
          <cell r="IB19">
            <v>13095766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685037</v>
          </cell>
          <cell r="II19">
            <v>0</v>
          </cell>
          <cell r="IJ19">
            <v>78995</v>
          </cell>
          <cell r="IK19">
            <v>274860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13095766</v>
          </cell>
          <cell r="IQ19">
            <v>0</v>
          </cell>
          <cell r="IR19">
            <v>0</v>
          </cell>
          <cell r="IS19">
            <v>17.22</v>
          </cell>
          <cell r="IT19">
            <v>55</v>
          </cell>
          <cell r="IU19">
            <v>5.9269999999999996</v>
          </cell>
          <cell r="IV19">
            <v>0.94</v>
          </cell>
          <cell r="IW19">
            <v>1256.8</v>
          </cell>
          <cell r="IX19">
            <v>0</v>
          </cell>
          <cell r="IY19">
            <v>33</v>
          </cell>
          <cell r="IZ19">
            <v>0</v>
          </cell>
          <cell r="JA19">
            <v>0</v>
          </cell>
          <cell r="JB19">
            <v>0</v>
          </cell>
          <cell r="JC19">
            <v>533</v>
          </cell>
          <cell r="JD19">
            <v>546</v>
          </cell>
          <cell r="JE19">
            <v>0</v>
          </cell>
          <cell r="JF19">
            <v>0</v>
          </cell>
          <cell r="JG19">
            <v>1.57</v>
          </cell>
          <cell r="JH19">
            <v>127.88</v>
          </cell>
          <cell r="JI19">
            <v>30.14</v>
          </cell>
          <cell r="JJ19">
            <v>35.1</v>
          </cell>
          <cell r="JK19">
            <v>62.64</v>
          </cell>
          <cell r="JL19">
            <v>24.66</v>
          </cell>
          <cell r="JM19">
            <v>39.950000000000003</v>
          </cell>
          <cell r="JN19">
            <v>67.680000000000007</v>
          </cell>
          <cell r="JO19">
            <v>132.29</v>
          </cell>
          <cell r="JP19">
            <v>19.54</v>
          </cell>
          <cell r="JQ19">
            <v>2.35</v>
          </cell>
          <cell r="JR19">
            <v>61</v>
          </cell>
          <cell r="JS19">
            <v>0</v>
          </cell>
          <cell r="JT19">
            <v>7635</v>
          </cell>
          <cell r="JU19">
            <v>5.9880000000000004</v>
          </cell>
          <cell r="JV19">
            <v>29239</v>
          </cell>
          <cell r="JW19">
            <v>1256.0999999999999</v>
          </cell>
          <cell r="JX19">
            <v>2.427</v>
          </cell>
          <cell r="JY19">
            <v>18530</v>
          </cell>
          <cell r="JZ19">
            <v>16380</v>
          </cell>
          <cell r="KA19">
            <v>536</v>
          </cell>
          <cell r="KB19">
            <v>1256.8</v>
          </cell>
          <cell r="KC19">
            <v>7826</v>
          </cell>
          <cell r="KD19">
            <v>9835717</v>
          </cell>
          <cell r="KE19">
            <v>0</v>
          </cell>
          <cell r="KF19">
            <v>218173</v>
          </cell>
          <cell r="KG19">
            <v>1035302</v>
          </cell>
        </row>
        <row r="20">
          <cell r="E20">
            <v>243</v>
          </cell>
          <cell r="F20">
            <v>243</v>
          </cell>
          <cell r="G20" t="str">
            <v>ANDREW</v>
          </cell>
          <cell r="H20" t="str">
            <v>Andrew</v>
          </cell>
          <cell r="I20">
            <v>0</v>
          </cell>
          <cell r="J20">
            <v>0</v>
          </cell>
          <cell r="K20">
            <v>0</v>
          </cell>
          <cell r="L20">
            <v>243</v>
          </cell>
          <cell r="M20">
            <v>1559823</v>
          </cell>
          <cell r="N20">
            <v>33455</v>
          </cell>
          <cell r="O20">
            <v>30405</v>
          </cell>
          <cell r="P20">
            <v>230000</v>
          </cell>
          <cell r="Q20">
            <v>102500</v>
          </cell>
          <cell r="R20">
            <v>35000</v>
          </cell>
          <cell r="S20">
            <v>13000</v>
          </cell>
          <cell r="T20">
            <v>478000</v>
          </cell>
          <cell r="U20">
            <v>0</v>
          </cell>
          <cell r="V20">
            <v>1773570</v>
          </cell>
          <cell r="W20">
            <v>4697</v>
          </cell>
          <cell r="X20">
            <v>307350</v>
          </cell>
          <cell r="Y20">
            <v>0</v>
          </cell>
          <cell r="Z20">
            <v>45000</v>
          </cell>
          <cell r="AA20">
            <v>170000</v>
          </cell>
          <cell r="AB20">
            <v>4782800</v>
          </cell>
          <cell r="AC20">
            <v>0</v>
          </cell>
          <cell r="AD20">
            <v>143674</v>
          </cell>
          <cell r="AE20">
            <v>0</v>
          </cell>
          <cell r="AF20">
            <v>4926474</v>
          </cell>
          <cell r="AG20">
            <v>3118852</v>
          </cell>
          <cell r="AH20">
            <v>8045326</v>
          </cell>
          <cell r="AI20">
            <v>3151500</v>
          </cell>
          <cell r="AJ20">
            <v>98000</v>
          </cell>
          <cell r="AK20">
            <v>38000</v>
          </cell>
          <cell r="AL20">
            <v>342000</v>
          </cell>
          <cell r="AM20">
            <v>172000</v>
          </cell>
          <cell r="AN20">
            <v>90000</v>
          </cell>
          <cell r="AO20">
            <v>265000</v>
          </cell>
          <cell r="AP20">
            <v>220000</v>
          </cell>
          <cell r="AQ20">
            <v>0</v>
          </cell>
          <cell r="AR20">
            <v>1225000</v>
          </cell>
          <cell r="AS20">
            <v>120000</v>
          </cell>
          <cell r="AT20">
            <v>200000</v>
          </cell>
          <cell r="AU20">
            <v>143674</v>
          </cell>
          <cell r="AV20">
            <v>130239</v>
          </cell>
          <cell r="AW20">
            <v>473913</v>
          </cell>
          <cell r="AX20">
            <v>4970413</v>
          </cell>
          <cell r="AY20">
            <v>143674</v>
          </cell>
          <cell r="AZ20">
            <v>5114087</v>
          </cell>
          <cell r="BA20">
            <v>2931239</v>
          </cell>
          <cell r="BB20">
            <v>8045326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20</v>
          </cell>
          <cell r="BZ20">
            <v>2017</v>
          </cell>
          <cell r="CA20">
            <v>2026</v>
          </cell>
          <cell r="CB20">
            <v>10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2024</v>
          </cell>
          <cell r="CO20">
            <v>2033</v>
          </cell>
          <cell r="CP20">
            <v>1.34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3</v>
          </cell>
          <cell r="DA20">
            <v>180380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180911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1082893</v>
          </cell>
          <cell r="DY20">
            <v>93230</v>
          </cell>
          <cell r="DZ20">
            <v>0</v>
          </cell>
          <cell r="EA20">
            <v>0</v>
          </cell>
          <cell r="EB20">
            <v>0</v>
          </cell>
          <cell r="EC20">
            <v>192000</v>
          </cell>
          <cell r="ED20">
            <v>0</v>
          </cell>
          <cell r="EE20">
            <v>0</v>
          </cell>
          <cell r="EF20">
            <v>1368123</v>
          </cell>
          <cell r="EG20">
            <v>0</v>
          </cell>
          <cell r="EH20">
            <v>0</v>
          </cell>
          <cell r="EI20">
            <v>1274893</v>
          </cell>
          <cell r="EJ20">
            <v>143674</v>
          </cell>
          <cell r="EK20">
            <v>37237</v>
          </cell>
          <cell r="EL20">
            <v>180911</v>
          </cell>
          <cell r="EM20">
            <v>44553</v>
          </cell>
          <cell r="EN20">
            <v>225464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1593586</v>
          </cell>
          <cell r="EV20">
            <v>0</v>
          </cell>
          <cell r="EW20">
            <v>10.133599999999999</v>
          </cell>
          <cell r="EX20">
            <v>0</v>
          </cell>
          <cell r="EY20">
            <v>0</v>
          </cell>
          <cell r="EZ20">
            <v>0</v>
          </cell>
          <cell r="FA20">
            <v>1.34</v>
          </cell>
          <cell r="FB20">
            <v>0.33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11.803599999999999</v>
          </cell>
          <cell r="FH20">
            <v>0</v>
          </cell>
          <cell r="FI20">
            <v>0</v>
          </cell>
          <cell r="FJ20">
            <v>9.4430499999999995</v>
          </cell>
          <cell r="FK20">
            <v>0.69055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2541640</v>
          </cell>
          <cell r="GK20">
            <v>7443</v>
          </cell>
          <cell r="GL20">
            <v>1659789</v>
          </cell>
          <cell r="GM20">
            <v>0</v>
          </cell>
          <cell r="GN20">
            <v>180158</v>
          </cell>
          <cell r="GO20">
            <v>269064</v>
          </cell>
          <cell r="GP20">
            <v>84270</v>
          </cell>
          <cell r="GQ20">
            <v>9061</v>
          </cell>
          <cell r="GR20">
            <v>14501</v>
          </cell>
          <cell r="GS20">
            <v>15841</v>
          </cell>
          <cell r="GT20">
            <v>0</v>
          </cell>
          <cell r="GU20">
            <v>50202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2541640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136169</v>
          </cell>
          <cell r="HG20">
            <v>0</v>
          </cell>
          <cell r="HH20">
            <v>17297</v>
          </cell>
          <cell r="HI20">
            <v>48185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1785945</v>
          </cell>
          <cell r="HO20">
            <v>0</v>
          </cell>
          <cell r="HP20">
            <v>232242</v>
          </cell>
          <cell r="HQ20">
            <v>200057</v>
          </cell>
          <cell r="HR20">
            <v>86773</v>
          </cell>
          <cell r="HS20">
            <v>6558</v>
          </cell>
          <cell r="HT20">
            <v>15805</v>
          </cell>
          <cell r="HU20">
            <v>17271</v>
          </cell>
          <cell r="HV20">
            <v>0</v>
          </cell>
          <cell r="HW20">
            <v>53761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2673076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145073</v>
          </cell>
          <cell r="II20">
            <v>0</v>
          </cell>
          <cell r="IJ20">
            <v>21507</v>
          </cell>
          <cell r="IK20">
            <v>41993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2673076</v>
          </cell>
          <cell r="IQ20">
            <v>0</v>
          </cell>
          <cell r="IR20">
            <v>0</v>
          </cell>
          <cell r="IS20">
            <v>29.12</v>
          </cell>
          <cell r="IT20">
            <v>22</v>
          </cell>
          <cell r="IU20">
            <v>0.96899999999999997</v>
          </cell>
          <cell r="IV20">
            <v>0.21</v>
          </cell>
          <cell r="IW20">
            <v>222</v>
          </cell>
          <cell r="IX20">
            <v>0</v>
          </cell>
          <cell r="IY20">
            <v>10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150</v>
          </cell>
          <cell r="JE20">
            <v>0</v>
          </cell>
          <cell r="JF20">
            <v>0</v>
          </cell>
          <cell r="JG20">
            <v>0.42</v>
          </cell>
          <cell r="JH20">
            <v>26.1</v>
          </cell>
          <cell r="JI20">
            <v>2.74</v>
          </cell>
          <cell r="JJ20">
            <v>9.68</v>
          </cell>
          <cell r="JK20">
            <v>13.68</v>
          </cell>
          <cell r="JL20">
            <v>4.1100000000000003</v>
          </cell>
          <cell r="JM20">
            <v>7.26</v>
          </cell>
          <cell r="JN20">
            <v>10.8</v>
          </cell>
          <cell r="JO20">
            <v>22.17</v>
          </cell>
          <cell r="JP20">
            <v>28.9</v>
          </cell>
          <cell r="JQ20">
            <v>0</v>
          </cell>
          <cell r="JR20">
            <v>29</v>
          </cell>
          <cell r="JS20">
            <v>0</v>
          </cell>
          <cell r="JT20">
            <v>7665</v>
          </cell>
          <cell r="JU20">
            <v>0.88300000000000001</v>
          </cell>
          <cell r="JV20">
            <v>8864</v>
          </cell>
          <cell r="JW20">
            <v>233</v>
          </cell>
          <cell r="JX20">
            <v>0</v>
          </cell>
          <cell r="JY20">
            <v>0</v>
          </cell>
          <cell r="JZ20">
            <v>0</v>
          </cell>
          <cell r="KA20">
            <v>144</v>
          </cell>
          <cell r="KB20">
            <v>222</v>
          </cell>
          <cell r="KC20">
            <v>7856</v>
          </cell>
          <cell r="KD20">
            <v>1744032</v>
          </cell>
          <cell r="KE20">
            <v>59772</v>
          </cell>
          <cell r="KF20">
            <v>233975</v>
          </cell>
          <cell r="KG20">
            <v>174168</v>
          </cell>
        </row>
        <row r="21">
          <cell r="E21">
            <v>261</v>
          </cell>
          <cell r="F21">
            <v>261</v>
          </cell>
          <cell r="G21" t="str">
            <v>ANKENY</v>
          </cell>
          <cell r="H21" t="str">
            <v>Ankeny</v>
          </cell>
          <cell r="I21">
            <v>0</v>
          </cell>
          <cell r="J21">
            <v>0</v>
          </cell>
          <cell r="K21">
            <v>0</v>
          </cell>
          <cell r="L21">
            <v>261</v>
          </cell>
          <cell r="M21">
            <v>89879089</v>
          </cell>
          <cell r="N21">
            <v>637128</v>
          </cell>
          <cell r="O21">
            <v>0</v>
          </cell>
          <cell r="P21">
            <v>2800000</v>
          </cell>
          <cell r="Q21">
            <v>2755000</v>
          </cell>
          <cell r="R21">
            <v>4000000</v>
          </cell>
          <cell r="S21">
            <v>3505000</v>
          </cell>
          <cell r="T21">
            <v>2353250</v>
          </cell>
          <cell r="U21">
            <v>186000</v>
          </cell>
          <cell r="V21">
            <v>92528930</v>
          </cell>
          <cell r="W21">
            <v>356816</v>
          </cell>
          <cell r="X21">
            <v>16975472</v>
          </cell>
          <cell r="Y21">
            <v>0</v>
          </cell>
          <cell r="Z21">
            <v>360000</v>
          </cell>
          <cell r="AA21">
            <v>5750000</v>
          </cell>
          <cell r="AB21">
            <v>222086685</v>
          </cell>
          <cell r="AC21">
            <v>0</v>
          </cell>
          <cell r="AD21">
            <v>12806844</v>
          </cell>
          <cell r="AE21">
            <v>25076</v>
          </cell>
          <cell r="AF21">
            <v>234918605</v>
          </cell>
          <cell r="AG21">
            <v>59269180</v>
          </cell>
          <cell r="AH21">
            <v>294187785</v>
          </cell>
          <cell r="AI21">
            <v>113670000</v>
          </cell>
          <cell r="AJ21">
            <v>8000000</v>
          </cell>
          <cell r="AK21">
            <v>11600500</v>
          </cell>
          <cell r="AL21">
            <v>3700000</v>
          </cell>
          <cell r="AM21">
            <v>9706500</v>
          </cell>
          <cell r="AN21">
            <v>3712500</v>
          </cell>
          <cell r="AO21">
            <v>15338000</v>
          </cell>
          <cell r="AP21">
            <v>8610000</v>
          </cell>
          <cell r="AQ21">
            <v>0</v>
          </cell>
          <cell r="AR21">
            <v>60667500</v>
          </cell>
          <cell r="AS21">
            <v>7467000</v>
          </cell>
          <cell r="AT21">
            <v>10115850</v>
          </cell>
          <cell r="AU21">
            <v>26994744</v>
          </cell>
          <cell r="AV21">
            <v>6895504</v>
          </cell>
          <cell r="AW21">
            <v>44006098</v>
          </cell>
          <cell r="AX21">
            <v>225810598</v>
          </cell>
          <cell r="AY21">
            <v>12756861</v>
          </cell>
          <cell r="AZ21">
            <v>238567459</v>
          </cell>
          <cell r="BA21">
            <v>55620326</v>
          </cell>
          <cell r="BB21">
            <v>294187785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2025</v>
          </cell>
          <cell r="CA21">
            <v>2029</v>
          </cell>
          <cell r="CB21">
            <v>10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2016</v>
          </cell>
          <cell r="CO21">
            <v>2025</v>
          </cell>
          <cell r="CP21">
            <v>1.34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4.05</v>
          </cell>
          <cell r="CY21">
            <v>0</v>
          </cell>
          <cell r="CZ21">
            <v>0</v>
          </cell>
          <cell r="DA21">
            <v>9889873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7798145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45689775</v>
          </cell>
          <cell r="DY21">
            <v>7394658</v>
          </cell>
          <cell r="DZ21">
            <v>0</v>
          </cell>
          <cell r="EA21">
            <v>0</v>
          </cell>
          <cell r="EB21">
            <v>0</v>
          </cell>
          <cell r="EC21">
            <v>7140666</v>
          </cell>
          <cell r="ED21">
            <v>2000000</v>
          </cell>
          <cell r="EE21">
            <v>0</v>
          </cell>
          <cell r="EF21">
            <v>62225099</v>
          </cell>
          <cell r="EG21">
            <v>3500000</v>
          </cell>
          <cell r="EH21">
            <v>0</v>
          </cell>
          <cell r="EI21">
            <v>54830441</v>
          </cell>
          <cell r="EJ21">
            <v>0</v>
          </cell>
          <cell r="EK21">
            <v>7798145</v>
          </cell>
          <cell r="EL21">
            <v>7798145</v>
          </cell>
          <cell r="EM21">
            <v>1920439</v>
          </cell>
          <cell r="EN21">
            <v>9718584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15072534</v>
          </cell>
          <cell r="ET21">
            <v>0</v>
          </cell>
          <cell r="EU21">
            <v>90516246</v>
          </cell>
          <cell r="EV21">
            <v>0</v>
          </cell>
          <cell r="EW21">
            <v>11.15512</v>
          </cell>
          <cell r="EX21">
            <v>0.63095999999999997</v>
          </cell>
          <cell r="EY21">
            <v>0</v>
          </cell>
          <cell r="EZ21">
            <v>0</v>
          </cell>
          <cell r="FA21">
            <v>1.34</v>
          </cell>
          <cell r="FB21">
            <v>0.33</v>
          </cell>
          <cell r="FC21">
            <v>0</v>
          </cell>
          <cell r="FD21">
            <v>0</v>
          </cell>
          <cell r="FE21">
            <v>2.59</v>
          </cell>
          <cell r="FF21">
            <v>0</v>
          </cell>
          <cell r="FG21">
            <v>16.04608</v>
          </cell>
          <cell r="FH21">
            <v>0</v>
          </cell>
          <cell r="FI21">
            <v>0</v>
          </cell>
          <cell r="FJ21">
            <v>9.8844499999999993</v>
          </cell>
          <cell r="FK21">
            <v>1.27067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127786630</v>
          </cell>
          <cell r="GK21">
            <v>7413</v>
          </cell>
          <cell r="GL21">
            <v>92752939</v>
          </cell>
          <cell r="GM21">
            <v>0</v>
          </cell>
          <cell r="GN21">
            <v>1990227</v>
          </cell>
          <cell r="GO21">
            <v>9992353</v>
          </cell>
          <cell r="GP21">
            <v>4382025</v>
          </cell>
          <cell r="GQ21">
            <v>0</v>
          </cell>
          <cell r="GR21">
            <v>803528</v>
          </cell>
          <cell r="GS21">
            <v>882507</v>
          </cell>
          <cell r="GT21">
            <v>0</v>
          </cell>
          <cell r="GU21">
            <v>3420479</v>
          </cell>
          <cell r="GV21">
            <v>0</v>
          </cell>
          <cell r="GW21">
            <v>0</v>
          </cell>
          <cell r="GX21">
            <v>0</v>
          </cell>
          <cell r="GY21">
            <v>723</v>
          </cell>
          <cell r="GZ21">
            <v>127786630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6776530</v>
          </cell>
          <cell r="HG21">
            <v>0</v>
          </cell>
          <cell r="HH21">
            <v>299964</v>
          </cell>
          <cell r="HI21">
            <v>1041527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96746139</v>
          </cell>
          <cell r="HO21">
            <v>0</v>
          </cell>
          <cell r="HP21">
            <v>2284361</v>
          </cell>
          <cell r="HQ21">
            <v>10673730</v>
          </cell>
          <cell r="HR21">
            <v>4584936</v>
          </cell>
          <cell r="HS21">
            <v>0</v>
          </cell>
          <cell r="HT21">
            <v>845605</v>
          </cell>
          <cell r="HU21">
            <v>928885</v>
          </cell>
          <cell r="HV21">
            <v>0</v>
          </cell>
          <cell r="HW21">
            <v>3569457</v>
          </cell>
          <cell r="HX21">
            <v>0</v>
          </cell>
          <cell r="HY21">
            <v>0</v>
          </cell>
          <cell r="HZ21">
            <v>0</v>
          </cell>
          <cell r="IA21">
            <v>21987</v>
          </cell>
          <cell r="IB21">
            <v>133810687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7077948</v>
          </cell>
          <cell r="II21">
            <v>0</v>
          </cell>
          <cell r="IJ21">
            <v>334103</v>
          </cell>
          <cell r="IK21">
            <v>1011638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133810687</v>
          </cell>
          <cell r="IQ21">
            <v>0</v>
          </cell>
          <cell r="IR21">
            <v>1.9</v>
          </cell>
          <cell r="IS21">
            <v>191.7</v>
          </cell>
          <cell r="IT21">
            <v>960</v>
          </cell>
          <cell r="IU21">
            <v>41.945999999999998</v>
          </cell>
          <cell r="IV21">
            <v>65.55</v>
          </cell>
          <cell r="IW21">
            <v>12637.2</v>
          </cell>
          <cell r="IX21">
            <v>0</v>
          </cell>
          <cell r="IY21">
            <v>130.5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1398</v>
          </cell>
          <cell r="JI21">
            <v>419.22</v>
          </cell>
          <cell r="JJ21">
            <v>439.5</v>
          </cell>
          <cell r="JK21">
            <v>539.28</v>
          </cell>
          <cell r="JL21">
            <v>374.01</v>
          </cell>
          <cell r="JM21">
            <v>464.43</v>
          </cell>
          <cell r="JN21">
            <v>570.96</v>
          </cell>
          <cell r="JO21">
            <v>1409.4</v>
          </cell>
          <cell r="JP21">
            <v>182.91</v>
          </cell>
          <cell r="JQ21">
            <v>71</v>
          </cell>
          <cell r="JR21">
            <v>1081</v>
          </cell>
          <cell r="JS21">
            <v>2.5</v>
          </cell>
          <cell r="JT21">
            <v>7635</v>
          </cell>
          <cell r="JU21">
            <v>40.270000000000003</v>
          </cell>
          <cell r="JV21">
            <v>8412</v>
          </cell>
          <cell r="JW21">
            <v>12671.4</v>
          </cell>
          <cell r="JX21">
            <v>-5.58</v>
          </cell>
          <cell r="JY21">
            <v>-42603</v>
          </cell>
          <cell r="JZ21">
            <v>-37659</v>
          </cell>
          <cell r="KA21">
            <v>0</v>
          </cell>
          <cell r="KB21">
            <v>12637.2</v>
          </cell>
          <cell r="KC21">
            <v>7826</v>
          </cell>
          <cell r="KD21">
            <v>98898727</v>
          </cell>
          <cell r="KE21">
            <v>0</v>
          </cell>
          <cell r="KF21">
            <v>2302253</v>
          </cell>
          <cell r="KG21">
            <v>11029964</v>
          </cell>
        </row>
        <row r="22">
          <cell r="E22">
            <v>279</v>
          </cell>
          <cell r="F22">
            <v>279</v>
          </cell>
          <cell r="G22" t="str">
            <v>APLINGTON-PARKERSBURG</v>
          </cell>
          <cell r="H22" t="str">
            <v>Aplington-Parkersburg</v>
          </cell>
          <cell r="I22">
            <v>0</v>
          </cell>
          <cell r="J22">
            <v>0</v>
          </cell>
          <cell r="K22">
            <v>0</v>
          </cell>
          <cell r="L22">
            <v>279</v>
          </cell>
          <cell r="M22">
            <v>3811492</v>
          </cell>
          <cell r="N22">
            <v>296325</v>
          </cell>
          <cell r="O22">
            <v>253692</v>
          </cell>
          <cell r="P22">
            <v>360000</v>
          </cell>
          <cell r="Q22">
            <v>69200</v>
          </cell>
          <cell r="R22">
            <v>280000</v>
          </cell>
          <cell r="S22">
            <v>266500</v>
          </cell>
          <cell r="T22">
            <v>658800</v>
          </cell>
          <cell r="U22">
            <v>0</v>
          </cell>
          <cell r="V22">
            <v>6341275</v>
          </cell>
          <cell r="W22">
            <v>23019</v>
          </cell>
          <cell r="X22">
            <v>1010500</v>
          </cell>
          <cell r="Y22">
            <v>0</v>
          </cell>
          <cell r="Z22">
            <v>80000</v>
          </cell>
          <cell r="AA22">
            <v>660000</v>
          </cell>
          <cell r="AB22">
            <v>14110803</v>
          </cell>
          <cell r="AC22">
            <v>0</v>
          </cell>
          <cell r="AD22">
            <v>444152</v>
          </cell>
          <cell r="AE22">
            <v>0</v>
          </cell>
          <cell r="AF22">
            <v>14554955</v>
          </cell>
          <cell r="AG22">
            <v>6958340</v>
          </cell>
          <cell r="AH22">
            <v>21513295</v>
          </cell>
          <cell r="AI22">
            <v>8220000</v>
          </cell>
          <cell r="AJ22">
            <v>250000</v>
          </cell>
          <cell r="AK22">
            <v>450000</v>
          </cell>
          <cell r="AL22">
            <v>260000</v>
          </cell>
          <cell r="AM22">
            <v>485000</v>
          </cell>
          <cell r="AN22">
            <v>205500</v>
          </cell>
          <cell r="AO22">
            <v>2130000</v>
          </cell>
          <cell r="AP22">
            <v>700000</v>
          </cell>
          <cell r="AQ22">
            <v>0</v>
          </cell>
          <cell r="AR22">
            <v>4480500</v>
          </cell>
          <cell r="AS22">
            <v>812000</v>
          </cell>
          <cell r="AT22">
            <v>545500</v>
          </cell>
          <cell r="AU22">
            <v>444152</v>
          </cell>
          <cell r="AV22">
            <v>456087</v>
          </cell>
          <cell r="AW22">
            <v>1445739</v>
          </cell>
          <cell r="AX22">
            <v>14958239</v>
          </cell>
          <cell r="AY22">
            <v>444152</v>
          </cell>
          <cell r="AZ22">
            <v>15402391</v>
          </cell>
          <cell r="BA22">
            <v>6110904</v>
          </cell>
          <cell r="BB22">
            <v>21513295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20</v>
          </cell>
          <cell r="BZ22">
            <v>2022</v>
          </cell>
          <cell r="CA22">
            <v>2026</v>
          </cell>
          <cell r="CB22">
            <v>10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2025</v>
          </cell>
          <cell r="CO22">
            <v>2034</v>
          </cell>
          <cell r="CP22">
            <v>0.56999999999999995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2.7</v>
          </cell>
          <cell r="CY22">
            <v>0</v>
          </cell>
          <cell r="CZ22">
            <v>6</v>
          </cell>
          <cell r="DA22">
            <v>627087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207802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2968148</v>
          </cell>
          <cell r="DY22">
            <v>85548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3053696</v>
          </cell>
          <cell r="EG22">
            <v>726000</v>
          </cell>
          <cell r="EH22">
            <v>0</v>
          </cell>
          <cell r="EI22">
            <v>2968148</v>
          </cell>
          <cell r="EJ22">
            <v>0</v>
          </cell>
          <cell r="EK22">
            <v>207802</v>
          </cell>
          <cell r="EL22">
            <v>207802</v>
          </cell>
          <cell r="EM22">
            <v>120306</v>
          </cell>
          <cell r="EN22">
            <v>328108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4107805</v>
          </cell>
          <cell r="EV22">
            <v>0</v>
          </cell>
          <cell r="EW22">
            <v>8.9004200000000004</v>
          </cell>
          <cell r="EX22">
            <v>2.1196199999999998</v>
          </cell>
          <cell r="EY22">
            <v>0</v>
          </cell>
          <cell r="EZ22">
            <v>0</v>
          </cell>
          <cell r="FA22">
            <v>0.56999999999999995</v>
          </cell>
          <cell r="FB22">
            <v>0.33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11.92004</v>
          </cell>
          <cell r="FH22">
            <v>0</v>
          </cell>
          <cell r="FI22">
            <v>0</v>
          </cell>
          <cell r="FJ22">
            <v>8.6657600000000006</v>
          </cell>
          <cell r="FK22">
            <v>0.23466000000000001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8800668</v>
          </cell>
          <cell r="GK22">
            <v>7413</v>
          </cell>
          <cell r="GL22">
            <v>6040112</v>
          </cell>
          <cell r="GM22">
            <v>0</v>
          </cell>
          <cell r="GN22">
            <v>202197</v>
          </cell>
          <cell r="GO22">
            <v>889857</v>
          </cell>
          <cell r="GP22">
            <v>306197</v>
          </cell>
          <cell r="GQ22">
            <v>0</v>
          </cell>
          <cell r="GR22">
            <v>50530</v>
          </cell>
          <cell r="GS22">
            <v>56352</v>
          </cell>
          <cell r="GT22">
            <v>0</v>
          </cell>
          <cell r="GU22">
            <v>294428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8800668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453552</v>
          </cell>
          <cell r="HG22">
            <v>0</v>
          </cell>
          <cell r="HH22">
            <v>43475</v>
          </cell>
          <cell r="HI22">
            <v>148260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6208782</v>
          </cell>
          <cell r="HO22">
            <v>0</v>
          </cell>
          <cell r="HP22">
            <v>198105</v>
          </cell>
          <cell r="HQ22">
            <v>882606</v>
          </cell>
          <cell r="HR22">
            <v>313247</v>
          </cell>
          <cell r="HS22">
            <v>0</v>
          </cell>
          <cell r="HT22">
            <v>51850</v>
          </cell>
          <cell r="HU22">
            <v>57810</v>
          </cell>
          <cell r="HV22">
            <v>0</v>
          </cell>
          <cell r="HW22">
            <v>301413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8993740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463485</v>
          </cell>
          <cell r="II22">
            <v>0</v>
          </cell>
          <cell r="IJ22">
            <v>51322</v>
          </cell>
          <cell r="IK22">
            <v>129795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8993740</v>
          </cell>
          <cell r="IQ22">
            <v>0</v>
          </cell>
          <cell r="IR22">
            <v>0</v>
          </cell>
          <cell r="IS22">
            <v>22.74</v>
          </cell>
          <cell r="IT22">
            <v>17</v>
          </cell>
          <cell r="IU22">
            <v>3.2069999999999999</v>
          </cell>
          <cell r="IV22">
            <v>0</v>
          </cell>
          <cell r="IW22">
            <v>793.9</v>
          </cell>
          <cell r="IX22">
            <v>0</v>
          </cell>
          <cell r="IY22">
            <v>20.5</v>
          </cell>
          <cell r="IZ22">
            <v>0</v>
          </cell>
          <cell r="JA22">
            <v>0</v>
          </cell>
          <cell r="JB22">
            <v>0</v>
          </cell>
          <cell r="JC22">
            <v>395</v>
          </cell>
          <cell r="JD22">
            <v>396</v>
          </cell>
          <cell r="JE22">
            <v>0</v>
          </cell>
          <cell r="JF22">
            <v>0</v>
          </cell>
          <cell r="JG22">
            <v>1.1299999999999999</v>
          </cell>
          <cell r="JH22">
            <v>115.6</v>
          </cell>
          <cell r="JI22">
            <v>30.14</v>
          </cell>
          <cell r="JJ22">
            <v>31.46</v>
          </cell>
          <cell r="JK22">
            <v>54</v>
          </cell>
          <cell r="JL22">
            <v>32.880000000000003</v>
          </cell>
          <cell r="JM22">
            <v>29.04</v>
          </cell>
          <cell r="JN22">
            <v>56.88</v>
          </cell>
          <cell r="JO22">
            <v>118.8</v>
          </cell>
          <cell r="JP22">
            <v>26.48</v>
          </cell>
          <cell r="JQ22">
            <v>0</v>
          </cell>
          <cell r="JR22">
            <v>19</v>
          </cell>
          <cell r="JS22">
            <v>0</v>
          </cell>
          <cell r="JT22">
            <v>7635</v>
          </cell>
          <cell r="JU22">
            <v>3.3239999999999998</v>
          </cell>
          <cell r="JV22">
            <v>16645</v>
          </cell>
          <cell r="JW22">
            <v>813.2</v>
          </cell>
          <cell r="JX22">
            <v>0</v>
          </cell>
          <cell r="JY22">
            <v>0</v>
          </cell>
          <cell r="JZ22">
            <v>0</v>
          </cell>
          <cell r="KA22">
            <v>391</v>
          </cell>
          <cell r="KB22">
            <v>793.9</v>
          </cell>
          <cell r="KC22">
            <v>7826</v>
          </cell>
          <cell r="KD22">
            <v>6213061</v>
          </cell>
          <cell r="KE22">
            <v>57809</v>
          </cell>
          <cell r="KF22">
            <v>233246</v>
          </cell>
          <cell r="KG22">
            <v>929729</v>
          </cell>
        </row>
        <row r="23">
          <cell r="E23">
            <v>355</v>
          </cell>
          <cell r="F23">
            <v>355</v>
          </cell>
          <cell r="G23" t="str">
            <v>AR-WE-VA</v>
          </cell>
          <cell r="H23" t="str">
            <v>Ar-We-Va</v>
          </cell>
          <cell r="I23">
            <v>0</v>
          </cell>
          <cell r="J23">
            <v>0</v>
          </cell>
          <cell r="K23">
            <v>0</v>
          </cell>
          <cell r="L23">
            <v>355</v>
          </cell>
          <cell r="M23">
            <v>2786468</v>
          </cell>
          <cell r="N23">
            <v>26070</v>
          </cell>
          <cell r="O23">
            <v>102742</v>
          </cell>
          <cell r="P23">
            <v>275000</v>
          </cell>
          <cell r="Q23">
            <v>121000</v>
          </cell>
          <cell r="R23">
            <v>120000</v>
          </cell>
          <cell r="S23">
            <v>75000</v>
          </cell>
          <cell r="T23">
            <v>65000</v>
          </cell>
          <cell r="U23">
            <v>0</v>
          </cell>
          <cell r="V23">
            <v>1528985</v>
          </cell>
          <cell r="W23">
            <v>3515</v>
          </cell>
          <cell r="X23">
            <v>582000</v>
          </cell>
          <cell r="Y23">
            <v>0</v>
          </cell>
          <cell r="Z23">
            <v>70000</v>
          </cell>
          <cell r="AA23">
            <v>600000</v>
          </cell>
          <cell r="AB23">
            <v>6355780</v>
          </cell>
          <cell r="AC23">
            <v>0</v>
          </cell>
          <cell r="AD23">
            <v>0</v>
          </cell>
          <cell r="AE23">
            <v>0</v>
          </cell>
          <cell r="AF23">
            <v>6355780</v>
          </cell>
          <cell r="AG23">
            <v>6746016</v>
          </cell>
          <cell r="AH23">
            <v>13101796</v>
          </cell>
          <cell r="AI23">
            <v>3600000</v>
          </cell>
          <cell r="AJ23">
            <v>90000</v>
          </cell>
          <cell r="AK23">
            <v>220000</v>
          </cell>
          <cell r="AL23">
            <v>125000</v>
          </cell>
          <cell r="AM23">
            <v>180000</v>
          </cell>
          <cell r="AN23">
            <v>145000</v>
          </cell>
          <cell r="AO23">
            <v>550000</v>
          </cell>
          <cell r="AP23">
            <v>475000</v>
          </cell>
          <cell r="AQ23">
            <v>0</v>
          </cell>
          <cell r="AR23">
            <v>1785000</v>
          </cell>
          <cell r="AS23">
            <v>300000</v>
          </cell>
          <cell r="AT23">
            <v>600000</v>
          </cell>
          <cell r="AU23">
            <v>0</v>
          </cell>
          <cell r="AV23">
            <v>172235</v>
          </cell>
          <cell r="AW23">
            <v>772235</v>
          </cell>
          <cell r="AX23">
            <v>6457235</v>
          </cell>
          <cell r="AY23">
            <v>0</v>
          </cell>
          <cell r="AZ23">
            <v>6457235</v>
          </cell>
          <cell r="BA23">
            <v>6644561</v>
          </cell>
          <cell r="BB23">
            <v>13101796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20</v>
          </cell>
          <cell r="BZ23">
            <v>2022</v>
          </cell>
          <cell r="CA23">
            <v>2026</v>
          </cell>
          <cell r="CB23">
            <v>10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2019</v>
          </cell>
          <cell r="CO23">
            <v>2028</v>
          </cell>
          <cell r="CP23">
            <v>1.34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0.13500000000000001</v>
          </cell>
          <cell r="CX23">
            <v>0</v>
          </cell>
          <cell r="CY23">
            <v>0</v>
          </cell>
          <cell r="CZ23">
            <v>5</v>
          </cell>
          <cell r="DA23">
            <v>229067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425271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1997538</v>
          </cell>
          <cell r="DY23">
            <v>82962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2080500</v>
          </cell>
          <cell r="EG23">
            <v>150000</v>
          </cell>
          <cell r="EH23">
            <v>0</v>
          </cell>
          <cell r="EI23">
            <v>1997538</v>
          </cell>
          <cell r="EJ23">
            <v>0</v>
          </cell>
          <cell r="EK23">
            <v>425271</v>
          </cell>
          <cell r="EL23">
            <v>425271</v>
          </cell>
          <cell r="EM23">
            <v>104731</v>
          </cell>
          <cell r="EN23">
            <v>530002</v>
          </cell>
          <cell r="EO23">
            <v>0</v>
          </cell>
          <cell r="EP23">
            <v>0</v>
          </cell>
          <cell r="EQ23">
            <v>0</v>
          </cell>
          <cell r="ER23">
            <v>40991</v>
          </cell>
          <cell r="ES23">
            <v>0</v>
          </cell>
          <cell r="ET23">
            <v>0</v>
          </cell>
          <cell r="EU23">
            <v>2801492</v>
          </cell>
          <cell r="EV23">
            <v>0</v>
          </cell>
          <cell r="EW23">
            <v>6.8401399999999999</v>
          </cell>
          <cell r="EX23">
            <v>0.49401</v>
          </cell>
          <cell r="EY23">
            <v>0</v>
          </cell>
          <cell r="EZ23">
            <v>0</v>
          </cell>
          <cell r="FA23">
            <v>1.34</v>
          </cell>
          <cell r="FB23">
            <v>0.33</v>
          </cell>
          <cell r="FC23">
            <v>0</v>
          </cell>
          <cell r="FD23">
            <v>0.13500000000000001</v>
          </cell>
          <cell r="FE23">
            <v>0</v>
          </cell>
          <cell r="FF23">
            <v>0</v>
          </cell>
          <cell r="FG23">
            <v>9.1391500000000008</v>
          </cell>
          <cell r="FH23">
            <v>0</v>
          </cell>
          <cell r="FI23">
            <v>0</v>
          </cell>
          <cell r="FJ23">
            <v>6.5787300000000002</v>
          </cell>
          <cell r="FK23">
            <v>0.26140999999999998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3119157</v>
          </cell>
          <cell r="GK23">
            <v>7413</v>
          </cell>
          <cell r="GL23">
            <v>2069710</v>
          </cell>
          <cell r="GM23">
            <v>0</v>
          </cell>
          <cell r="GN23">
            <v>211945</v>
          </cell>
          <cell r="GO23">
            <v>289033</v>
          </cell>
          <cell r="GP23">
            <v>105257</v>
          </cell>
          <cell r="GQ23">
            <v>70</v>
          </cell>
          <cell r="GR23">
            <v>20678</v>
          </cell>
          <cell r="GS23">
            <v>23164</v>
          </cell>
          <cell r="GT23">
            <v>0</v>
          </cell>
          <cell r="GU23">
            <v>100889</v>
          </cell>
          <cell r="GV23">
            <v>0</v>
          </cell>
          <cell r="GW23">
            <v>0</v>
          </cell>
          <cell r="GX23">
            <v>0</v>
          </cell>
          <cell r="GY23">
            <v>-14454</v>
          </cell>
          <cell r="GZ23">
            <v>3119157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186688</v>
          </cell>
          <cell r="HG23">
            <v>0</v>
          </cell>
          <cell r="HH23">
            <v>21944</v>
          </cell>
          <cell r="HI23">
            <v>55598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2108787</v>
          </cell>
          <cell r="HO23">
            <v>0</v>
          </cell>
          <cell r="HP23">
            <v>252818</v>
          </cell>
          <cell r="HQ23">
            <v>313569</v>
          </cell>
          <cell r="HR23">
            <v>108037</v>
          </cell>
          <cell r="HS23">
            <v>0</v>
          </cell>
          <cell r="HT23">
            <v>20733</v>
          </cell>
          <cell r="HU23">
            <v>23217</v>
          </cell>
          <cell r="HV23">
            <v>0</v>
          </cell>
          <cell r="HW23">
            <v>55753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3196944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189960</v>
          </cell>
          <cell r="II23">
            <v>0</v>
          </cell>
          <cell r="IJ23">
            <v>27109</v>
          </cell>
          <cell r="IK23">
            <v>64898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3196944</v>
          </cell>
          <cell r="IQ23">
            <v>0</v>
          </cell>
          <cell r="IR23">
            <v>0</v>
          </cell>
          <cell r="IS23">
            <v>31.51</v>
          </cell>
          <cell r="IT23">
            <v>56</v>
          </cell>
          <cell r="IU23">
            <v>1.393</v>
          </cell>
          <cell r="IV23">
            <v>0.21</v>
          </cell>
          <cell r="IW23">
            <v>292.7</v>
          </cell>
          <cell r="IX23">
            <v>0</v>
          </cell>
          <cell r="IY23">
            <v>5.5</v>
          </cell>
          <cell r="IZ23">
            <v>0</v>
          </cell>
          <cell r="JA23">
            <v>0</v>
          </cell>
          <cell r="JB23">
            <v>0</v>
          </cell>
          <cell r="JC23">
            <v>208</v>
          </cell>
          <cell r="JD23">
            <v>208</v>
          </cell>
          <cell r="JE23">
            <v>0</v>
          </cell>
          <cell r="JF23">
            <v>0</v>
          </cell>
          <cell r="JG23">
            <v>0.64</v>
          </cell>
          <cell r="JH23">
            <v>41.07</v>
          </cell>
          <cell r="JI23">
            <v>13.7</v>
          </cell>
          <cell r="JJ23">
            <v>15.13</v>
          </cell>
          <cell r="JK23">
            <v>12.24</v>
          </cell>
          <cell r="JL23">
            <v>17.809999999999999</v>
          </cell>
          <cell r="JM23">
            <v>6.05</v>
          </cell>
          <cell r="JN23">
            <v>18</v>
          </cell>
          <cell r="JO23">
            <v>41.86</v>
          </cell>
          <cell r="JP23">
            <v>32.409999999999997</v>
          </cell>
          <cell r="JQ23">
            <v>0.47</v>
          </cell>
          <cell r="JR23">
            <v>63</v>
          </cell>
          <cell r="JS23">
            <v>0</v>
          </cell>
          <cell r="JT23">
            <v>7635</v>
          </cell>
          <cell r="JU23">
            <v>1.5209999999999999</v>
          </cell>
          <cell r="JV23">
            <v>0</v>
          </cell>
          <cell r="JW23">
            <v>276.2</v>
          </cell>
          <cell r="JX23">
            <v>0</v>
          </cell>
          <cell r="JY23">
            <v>0</v>
          </cell>
          <cell r="JZ23">
            <v>0</v>
          </cell>
          <cell r="KA23">
            <v>223</v>
          </cell>
          <cell r="KB23">
            <v>292.7</v>
          </cell>
          <cell r="KC23">
            <v>7826</v>
          </cell>
          <cell r="KD23">
            <v>2290670</v>
          </cell>
          <cell r="KE23">
            <v>0</v>
          </cell>
          <cell r="KF23">
            <v>269222</v>
          </cell>
          <cell r="KG23">
            <v>327596</v>
          </cell>
        </row>
        <row r="24">
          <cell r="E24">
            <v>387</v>
          </cell>
          <cell r="F24">
            <v>387</v>
          </cell>
          <cell r="G24" t="str">
            <v>ATLANTIC</v>
          </cell>
          <cell r="H24" t="str">
            <v>Atlantic</v>
          </cell>
          <cell r="I24">
            <v>0</v>
          </cell>
          <cell r="J24">
            <v>0</v>
          </cell>
          <cell r="K24">
            <v>0</v>
          </cell>
          <cell r="L24">
            <v>387</v>
          </cell>
          <cell r="M24">
            <v>6901295</v>
          </cell>
          <cell r="N24">
            <v>163683</v>
          </cell>
          <cell r="O24">
            <v>1077942</v>
          </cell>
          <cell r="P24">
            <v>1355000</v>
          </cell>
          <cell r="Q24">
            <v>176500</v>
          </cell>
          <cell r="R24">
            <v>375000</v>
          </cell>
          <cell r="S24">
            <v>384000</v>
          </cell>
          <cell r="T24">
            <v>270400</v>
          </cell>
          <cell r="U24">
            <v>0</v>
          </cell>
          <cell r="V24">
            <v>11854709</v>
          </cell>
          <cell r="W24">
            <v>44821</v>
          </cell>
          <cell r="X24">
            <v>2072757</v>
          </cell>
          <cell r="Y24">
            <v>0</v>
          </cell>
          <cell r="Z24">
            <v>355000</v>
          </cell>
          <cell r="AA24">
            <v>1200000</v>
          </cell>
          <cell r="AB24">
            <v>26231107</v>
          </cell>
          <cell r="AC24">
            <v>0</v>
          </cell>
          <cell r="AD24">
            <v>0</v>
          </cell>
          <cell r="AE24">
            <v>0</v>
          </cell>
          <cell r="AF24">
            <v>26231107</v>
          </cell>
          <cell r="AG24">
            <v>7591736</v>
          </cell>
          <cell r="AH24">
            <v>33822843</v>
          </cell>
          <cell r="AI24">
            <v>16365037</v>
          </cell>
          <cell r="AJ24">
            <v>750855</v>
          </cell>
          <cell r="AK24">
            <v>1511291</v>
          </cell>
          <cell r="AL24">
            <v>760582</v>
          </cell>
          <cell r="AM24">
            <v>1158347</v>
          </cell>
          <cell r="AN24">
            <v>345774</v>
          </cell>
          <cell r="AO24">
            <v>2211191</v>
          </cell>
          <cell r="AP24">
            <v>1123095</v>
          </cell>
          <cell r="AQ24">
            <v>0</v>
          </cell>
          <cell r="AR24">
            <v>7861135</v>
          </cell>
          <cell r="AS24">
            <v>1159598</v>
          </cell>
          <cell r="AT24">
            <v>1300000</v>
          </cell>
          <cell r="AU24">
            <v>2135542</v>
          </cell>
          <cell r="AV24">
            <v>800951</v>
          </cell>
          <cell r="AW24">
            <v>4236493</v>
          </cell>
          <cell r="AX24">
            <v>29622263</v>
          </cell>
          <cell r="AY24">
            <v>0</v>
          </cell>
          <cell r="AZ24">
            <v>29622263</v>
          </cell>
          <cell r="BA24">
            <v>4200580</v>
          </cell>
          <cell r="BB24">
            <v>33822843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20</v>
          </cell>
          <cell r="BZ24">
            <v>2025</v>
          </cell>
          <cell r="CA24">
            <v>2029</v>
          </cell>
          <cell r="CB24">
            <v>10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20</v>
          </cell>
          <cell r="CN24">
            <v>2018</v>
          </cell>
          <cell r="CO24">
            <v>2027</v>
          </cell>
          <cell r="CP24">
            <v>0.85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4.05</v>
          </cell>
          <cell r="CY24">
            <v>0</v>
          </cell>
          <cell r="CZ24">
            <v>7</v>
          </cell>
          <cell r="DA24">
            <v>1106753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4</v>
          </cell>
          <cell r="DI24">
            <v>508543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4772019</v>
          </cell>
          <cell r="DY24">
            <v>170169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4942188</v>
          </cell>
          <cell r="EG24">
            <v>400000</v>
          </cell>
          <cell r="EH24">
            <v>0</v>
          </cell>
          <cell r="EI24">
            <v>4772019</v>
          </cell>
          <cell r="EJ24">
            <v>0</v>
          </cell>
          <cell r="EK24">
            <v>152456</v>
          </cell>
          <cell r="EL24">
            <v>152456</v>
          </cell>
          <cell r="EM24">
            <v>197434</v>
          </cell>
          <cell r="EN24">
            <v>349890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1374650</v>
          </cell>
          <cell r="ET24">
            <v>0</v>
          </cell>
          <cell r="EU24">
            <v>7066732</v>
          </cell>
          <cell r="EV24">
            <v>0</v>
          </cell>
          <cell r="EW24">
            <v>8.9116499999999998</v>
          </cell>
          <cell r="EX24">
            <v>0.72314999999999996</v>
          </cell>
          <cell r="EY24">
            <v>0</v>
          </cell>
          <cell r="EZ24">
            <v>0</v>
          </cell>
          <cell r="FA24">
            <v>0.25481999999999999</v>
          </cell>
          <cell r="FB24">
            <v>0.33</v>
          </cell>
          <cell r="FC24">
            <v>0</v>
          </cell>
          <cell r="FD24">
            <v>0</v>
          </cell>
          <cell r="FE24">
            <v>2.29765</v>
          </cell>
          <cell r="FF24">
            <v>0</v>
          </cell>
          <cell r="FG24">
            <v>12.51727</v>
          </cell>
          <cell r="FH24">
            <v>0</v>
          </cell>
          <cell r="FI24">
            <v>0</v>
          </cell>
          <cell r="FJ24">
            <v>8.6272199999999994</v>
          </cell>
          <cell r="FK24">
            <v>0.28443000000000002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15010466</v>
          </cell>
          <cell r="GK24">
            <v>7413</v>
          </cell>
          <cell r="GL24">
            <v>10194358</v>
          </cell>
          <cell r="GM24">
            <v>0</v>
          </cell>
          <cell r="GN24">
            <v>235555</v>
          </cell>
          <cell r="GO24">
            <v>1788683</v>
          </cell>
          <cell r="GP24">
            <v>524098</v>
          </cell>
          <cell r="GQ24">
            <v>0</v>
          </cell>
          <cell r="GR24">
            <v>82995</v>
          </cell>
          <cell r="GS24">
            <v>91754</v>
          </cell>
          <cell r="GT24">
            <v>0</v>
          </cell>
          <cell r="GU24">
            <v>496929</v>
          </cell>
          <cell r="GV24">
            <v>0</v>
          </cell>
          <cell r="GW24">
            <v>0</v>
          </cell>
          <cell r="GX24">
            <v>0</v>
          </cell>
          <cell r="GY24">
            <v>361</v>
          </cell>
          <cell r="GZ24">
            <v>15010466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748572</v>
          </cell>
          <cell r="HG24">
            <v>0</v>
          </cell>
          <cell r="HH24">
            <v>74584</v>
          </cell>
          <cell r="HI24">
            <v>344705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10703507</v>
          </cell>
          <cell r="HO24">
            <v>0</v>
          </cell>
          <cell r="HP24">
            <v>316837</v>
          </cell>
          <cell r="HQ24">
            <v>1938527</v>
          </cell>
          <cell r="HR24">
            <v>552938</v>
          </cell>
          <cell r="HS24">
            <v>0</v>
          </cell>
          <cell r="HT24">
            <v>87225</v>
          </cell>
          <cell r="HU24">
            <v>96428</v>
          </cell>
          <cell r="HV24">
            <v>0</v>
          </cell>
          <cell r="HW24">
            <v>519614</v>
          </cell>
          <cell r="HX24">
            <v>0</v>
          </cell>
          <cell r="HY24">
            <v>0</v>
          </cell>
          <cell r="HZ24">
            <v>0</v>
          </cell>
          <cell r="IA24">
            <v>-267</v>
          </cell>
          <cell r="IB24">
            <v>15877564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771509</v>
          </cell>
          <cell r="II24">
            <v>0</v>
          </cell>
          <cell r="IJ24">
            <v>90232</v>
          </cell>
          <cell r="IK24">
            <v>320670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15877564</v>
          </cell>
          <cell r="IQ24">
            <v>0</v>
          </cell>
          <cell r="IR24">
            <v>0</v>
          </cell>
          <cell r="IS24">
            <v>20.92</v>
          </cell>
          <cell r="IT24">
            <v>1</v>
          </cell>
          <cell r="IU24">
            <v>6.548</v>
          </cell>
          <cell r="IV24">
            <v>14.03</v>
          </cell>
          <cell r="IW24">
            <v>1414.2</v>
          </cell>
          <cell r="IX24">
            <v>0</v>
          </cell>
          <cell r="IY24">
            <v>44.5</v>
          </cell>
          <cell r="IZ24">
            <v>0</v>
          </cell>
          <cell r="JA24">
            <v>0</v>
          </cell>
          <cell r="JB24">
            <v>0</v>
          </cell>
          <cell r="JC24">
            <v>1159</v>
          </cell>
          <cell r="JD24">
            <v>1141</v>
          </cell>
          <cell r="JE24">
            <v>-0.5</v>
          </cell>
          <cell r="JF24">
            <v>-3818</v>
          </cell>
          <cell r="JG24">
            <v>3.42</v>
          </cell>
          <cell r="JH24">
            <v>253.9</v>
          </cell>
          <cell r="JI24">
            <v>94.53</v>
          </cell>
          <cell r="JJ24">
            <v>93.85</v>
          </cell>
          <cell r="JK24">
            <v>65.52</v>
          </cell>
          <cell r="JL24">
            <v>94.53</v>
          </cell>
          <cell r="JM24">
            <v>90.2</v>
          </cell>
          <cell r="JN24">
            <v>61.92</v>
          </cell>
          <cell r="JO24">
            <v>246.65</v>
          </cell>
          <cell r="JP24">
            <v>16.329999999999998</v>
          </cell>
          <cell r="JQ24">
            <v>20.61</v>
          </cell>
          <cell r="JR24">
            <v>1</v>
          </cell>
          <cell r="JS24">
            <v>0</v>
          </cell>
          <cell r="JT24">
            <v>7635</v>
          </cell>
          <cell r="JU24">
            <v>7.5679999999999996</v>
          </cell>
          <cell r="JV24">
            <v>4803</v>
          </cell>
          <cell r="JW24">
            <v>1401.9</v>
          </cell>
          <cell r="JX24">
            <v>2</v>
          </cell>
          <cell r="JY24">
            <v>15270</v>
          </cell>
          <cell r="JZ24">
            <v>13498</v>
          </cell>
          <cell r="KA24">
            <v>1171</v>
          </cell>
          <cell r="KB24">
            <v>1414.2</v>
          </cell>
          <cell r="KC24">
            <v>7826</v>
          </cell>
          <cell r="KD24">
            <v>11067529</v>
          </cell>
          <cell r="KE24">
            <v>0</v>
          </cell>
          <cell r="KF24">
            <v>348320</v>
          </cell>
          <cell r="KG24">
            <v>1930283</v>
          </cell>
        </row>
        <row r="25">
          <cell r="E25">
            <v>414</v>
          </cell>
          <cell r="F25">
            <v>414</v>
          </cell>
          <cell r="G25" t="str">
            <v>AUDUBON</v>
          </cell>
          <cell r="H25" t="str">
            <v>Audubon</v>
          </cell>
          <cell r="I25">
            <v>0</v>
          </cell>
          <cell r="J25">
            <v>0</v>
          </cell>
          <cell r="K25">
            <v>0</v>
          </cell>
          <cell r="L25">
            <v>414</v>
          </cell>
          <cell r="M25">
            <v>3907676</v>
          </cell>
          <cell r="N25">
            <v>108690</v>
          </cell>
          <cell r="O25">
            <v>274014</v>
          </cell>
          <cell r="P25">
            <v>260000</v>
          </cell>
          <cell r="Q25">
            <v>10000</v>
          </cell>
          <cell r="R25">
            <v>120000</v>
          </cell>
          <cell r="S25">
            <v>300000</v>
          </cell>
          <cell r="T25">
            <v>45000</v>
          </cell>
          <cell r="U25">
            <v>0</v>
          </cell>
          <cell r="V25">
            <v>3355468</v>
          </cell>
          <cell r="W25">
            <v>9313</v>
          </cell>
          <cell r="X25">
            <v>603000</v>
          </cell>
          <cell r="Y25">
            <v>0</v>
          </cell>
          <cell r="Z25">
            <v>0</v>
          </cell>
          <cell r="AA25">
            <v>280000</v>
          </cell>
          <cell r="AB25">
            <v>9273161</v>
          </cell>
          <cell r="AC25">
            <v>0</v>
          </cell>
          <cell r="AD25">
            <v>354538</v>
          </cell>
          <cell r="AE25">
            <v>0</v>
          </cell>
          <cell r="AF25">
            <v>9627699</v>
          </cell>
          <cell r="AG25">
            <v>4805539</v>
          </cell>
          <cell r="AH25">
            <v>14433238</v>
          </cell>
          <cell r="AI25">
            <v>5440000</v>
          </cell>
          <cell r="AJ25">
            <v>750000</v>
          </cell>
          <cell r="AK25">
            <v>450000</v>
          </cell>
          <cell r="AL25">
            <v>285000</v>
          </cell>
          <cell r="AM25">
            <v>370000</v>
          </cell>
          <cell r="AN25">
            <v>285000</v>
          </cell>
          <cell r="AO25">
            <v>785000</v>
          </cell>
          <cell r="AP25">
            <v>400000</v>
          </cell>
          <cell r="AQ25">
            <v>0</v>
          </cell>
          <cell r="AR25">
            <v>3325000</v>
          </cell>
          <cell r="AS25">
            <v>415000</v>
          </cell>
          <cell r="AT25">
            <v>1815000</v>
          </cell>
          <cell r="AU25">
            <v>909538</v>
          </cell>
          <cell r="AV25">
            <v>270566</v>
          </cell>
          <cell r="AW25">
            <v>2995104</v>
          </cell>
          <cell r="AX25">
            <v>12175104</v>
          </cell>
          <cell r="AY25">
            <v>354538</v>
          </cell>
          <cell r="AZ25">
            <v>12529642</v>
          </cell>
          <cell r="BA25">
            <v>1903596</v>
          </cell>
          <cell r="BB25">
            <v>14433238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20</v>
          </cell>
          <cell r="BZ25">
            <v>2024</v>
          </cell>
          <cell r="CA25">
            <v>2028</v>
          </cell>
          <cell r="CB25">
            <v>10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2020</v>
          </cell>
          <cell r="CO25">
            <v>2029</v>
          </cell>
          <cell r="CP25">
            <v>0.67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2.7</v>
          </cell>
          <cell r="CY25">
            <v>0</v>
          </cell>
          <cell r="CZ25">
            <v>6</v>
          </cell>
          <cell r="DA25">
            <v>401764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247132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2515740</v>
          </cell>
          <cell r="DY25">
            <v>63667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2579407</v>
          </cell>
          <cell r="EG25">
            <v>500000</v>
          </cell>
          <cell r="EH25">
            <v>0</v>
          </cell>
          <cell r="EI25">
            <v>2515740</v>
          </cell>
          <cell r="EJ25">
            <v>0</v>
          </cell>
          <cell r="EK25">
            <v>247132</v>
          </cell>
          <cell r="EL25">
            <v>247132</v>
          </cell>
          <cell r="EM25">
            <v>121722</v>
          </cell>
          <cell r="EN25">
            <v>368854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555000</v>
          </cell>
          <cell r="ET25">
            <v>0</v>
          </cell>
          <cell r="EU25">
            <v>4003261</v>
          </cell>
          <cell r="EV25">
            <v>0</v>
          </cell>
          <cell r="EW25">
            <v>7.3834200000000001</v>
          </cell>
          <cell r="EX25">
            <v>1.4331400000000001</v>
          </cell>
          <cell r="EY25">
            <v>0</v>
          </cell>
          <cell r="EZ25">
            <v>0</v>
          </cell>
          <cell r="FA25">
            <v>0.67</v>
          </cell>
          <cell r="FB25">
            <v>0.33</v>
          </cell>
          <cell r="FC25">
            <v>0</v>
          </cell>
          <cell r="FD25">
            <v>0</v>
          </cell>
          <cell r="FE25">
            <v>1.5046600000000001</v>
          </cell>
          <cell r="FF25">
            <v>0</v>
          </cell>
          <cell r="FG25">
            <v>11.32122</v>
          </cell>
          <cell r="FH25">
            <v>0</v>
          </cell>
          <cell r="FI25">
            <v>0</v>
          </cell>
          <cell r="FJ25">
            <v>7.2108100000000004</v>
          </cell>
          <cell r="FK25">
            <v>0.17261000000000001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5712333</v>
          </cell>
          <cell r="GK25">
            <v>7457</v>
          </cell>
          <cell r="GL25">
            <v>3905977</v>
          </cell>
          <cell r="GM25">
            <v>0</v>
          </cell>
          <cell r="GN25">
            <v>210742</v>
          </cell>
          <cell r="GO25">
            <v>616768</v>
          </cell>
          <cell r="GP25">
            <v>191754</v>
          </cell>
          <cell r="GQ25">
            <v>0</v>
          </cell>
          <cell r="GR25">
            <v>31862</v>
          </cell>
          <cell r="GS25">
            <v>34993</v>
          </cell>
          <cell r="GT25">
            <v>0</v>
          </cell>
          <cell r="GU25">
            <v>125769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5712333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321618</v>
          </cell>
          <cell r="HG25">
            <v>0</v>
          </cell>
          <cell r="HH25">
            <v>33659</v>
          </cell>
          <cell r="HI25">
            <v>107489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3920897</v>
          </cell>
          <cell r="HO25">
            <v>24140</v>
          </cell>
          <cell r="HP25">
            <v>214436</v>
          </cell>
          <cell r="HQ25">
            <v>619619</v>
          </cell>
          <cell r="HR25">
            <v>192690</v>
          </cell>
          <cell r="HS25">
            <v>0</v>
          </cell>
          <cell r="HT25">
            <v>32013</v>
          </cell>
          <cell r="HU25">
            <v>35165</v>
          </cell>
          <cell r="HV25">
            <v>0</v>
          </cell>
          <cell r="HW25">
            <v>125649</v>
          </cell>
          <cell r="HX25">
            <v>0</v>
          </cell>
          <cell r="HY25">
            <v>0</v>
          </cell>
          <cell r="HZ25">
            <v>0</v>
          </cell>
          <cell r="IA25">
            <v>7457</v>
          </cell>
          <cell r="IB25">
            <v>5761059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325663</v>
          </cell>
          <cell r="II25">
            <v>0</v>
          </cell>
          <cell r="IJ25">
            <v>41488</v>
          </cell>
          <cell r="IK25">
            <v>145065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5761059</v>
          </cell>
          <cell r="IQ25">
            <v>0</v>
          </cell>
          <cell r="IR25">
            <v>0</v>
          </cell>
          <cell r="IS25">
            <v>24.63</v>
          </cell>
          <cell r="IT25">
            <v>5</v>
          </cell>
          <cell r="IU25">
            <v>2.4049999999999998</v>
          </cell>
          <cell r="IV25">
            <v>0.89</v>
          </cell>
          <cell r="IW25">
            <v>510.5</v>
          </cell>
          <cell r="IX25">
            <v>0</v>
          </cell>
          <cell r="IY25">
            <v>19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80.69</v>
          </cell>
          <cell r="JI25">
            <v>16.440000000000001</v>
          </cell>
          <cell r="JJ25">
            <v>33.29</v>
          </cell>
          <cell r="JK25">
            <v>30.96</v>
          </cell>
          <cell r="JL25">
            <v>17.809999999999999</v>
          </cell>
          <cell r="JM25">
            <v>24.21</v>
          </cell>
          <cell r="JN25">
            <v>25.2</v>
          </cell>
          <cell r="JO25">
            <v>67.22</v>
          </cell>
          <cell r="JP25">
            <v>23.62</v>
          </cell>
          <cell r="JQ25">
            <v>0.84</v>
          </cell>
          <cell r="JR25">
            <v>10</v>
          </cell>
          <cell r="JS25">
            <v>0</v>
          </cell>
          <cell r="JT25">
            <v>7679</v>
          </cell>
          <cell r="JU25">
            <v>2.4260000000000002</v>
          </cell>
          <cell r="JV25">
            <v>33796</v>
          </cell>
          <cell r="JW25">
            <v>510.6</v>
          </cell>
          <cell r="JX25">
            <v>-0.57899999999999996</v>
          </cell>
          <cell r="JY25">
            <v>3233</v>
          </cell>
          <cell r="JZ25">
            <v>-3908</v>
          </cell>
          <cell r="KA25">
            <v>0</v>
          </cell>
          <cell r="KB25">
            <v>510.5</v>
          </cell>
          <cell r="KC25">
            <v>7870</v>
          </cell>
          <cell r="KD25">
            <v>4017635</v>
          </cell>
          <cell r="KE25">
            <v>0</v>
          </cell>
          <cell r="KF25">
            <v>211593</v>
          </cell>
          <cell r="KG25">
            <v>529021</v>
          </cell>
        </row>
        <row r="26">
          <cell r="E26">
            <v>472</v>
          </cell>
          <cell r="F26">
            <v>472</v>
          </cell>
          <cell r="G26" t="str">
            <v>BALLARD</v>
          </cell>
          <cell r="H26" t="str">
            <v>Ballard</v>
          </cell>
          <cell r="I26">
            <v>0</v>
          </cell>
          <cell r="J26">
            <v>0</v>
          </cell>
          <cell r="K26">
            <v>0</v>
          </cell>
          <cell r="L26">
            <v>472</v>
          </cell>
          <cell r="M26">
            <v>11161517</v>
          </cell>
          <cell r="N26">
            <v>117430</v>
          </cell>
          <cell r="O26">
            <v>274552</v>
          </cell>
          <cell r="P26">
            <v>1662768</v>
          </cell>
          <cell r="Q26">
            <v>184246</v>
          </cell>
          <cell r="R26">
            <v>634858</v>
          </cell>
          <cell r="S26">
            <v>485278</v>
          </cell>
          <cell r="T26">
            <v>593970</v>
          </cell>
          <cell r="U26">
            <v>0</v>
          </cell>
          <cell r="V26">
            <v>14145497</v>
          </cell>
          <cell r="W26">
            <v>66481</v>
          </cell>
          <cell r="X26">
            <v>2248164</v>
          </cell>
          <cell r="Y26">
            <v>0</v>
          </cell>
          <cell r="Z26">
            <v>112468</v>
          </cell>
          <cell r="AA26">
            <v>901291</v>
          </cell>
          <cell r="AB26">
            <v>32588520</v>
          </cell>
          <cell r="AC26">
            <v>0</v>
          </cell>
          <cell r="AD26">
            <v>1323456</v>
          </cell>
          <cell r="AE26">
            <v>22776</v>
          </cell>
          <cell r="AF26">
            <v>33960051</v>
          </cell>
          <cell r="AG26">
            <v>19847259</v>
          </cell>
          <cell r="AH26">
            <v>53807310</v>
          </cell>
          <cell r="AI26">
            <v>17788193</v>
          </cell>
          <cell r="AJ26">
            <v>1350597</v>
          </cell>
          <cell r="AK26">
            <v>414343</v>
          </cell>
          <cell r="AL26">
            <v>1219610</v>
          </cell>
          <cell r="AM26">
            <v>1549869</v>
          </cell>
          <cell r="AN26">
            <v>933578</v>
          </cell>
          <cell r="AO26">
            <v>3011625</v>
          </cell>
          <cell r="AP26">
            <v>1202778</v>
          </cell>
          <cell r="AQ26">
            <v>25299</v>
          </cell>
          <cell r="AR26">
            <v>9682400</v>
          </cell>
          <cell r="AS26">
            <v>1187086</v>
          </cell>
          <cell r="AT26">
            <v>10425273</v>
          </cell>
          <cell r="AU26">
            <v>3097281</v>
          </cell>
          <cell r="AV26">
            <v>917688</v>
          </cell>
          <cell r="AW26">
            <v>14440242</v>
          </cell>
          <cell r="AX26">
            <v>43097921</v>
          </cell>
          <cell r="AY26">
            <v>1340403</v>
          </cell>
          <cell r="AZ26">
            <v>44438324</v>
          </cell>
          <cell r="BA26">
            <v>9368986</v>
          </cell>
          <cell r="BB26">
            <v>53807310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2021</v>
          </cell>
          <cell r="CA26">
            <v>2025</v>
          </cell>
          <cell r="CB26">
            <v>10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20</v>
          </cell>
          <cell r="CN26">
            <v>2018</v>
          </cell>
          <cell r="CO26">
            <v>2027</v>
          </cell>
          <cell r="CP26">
            <v>1.34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4.05</v>
          </cell>
          <cell r="CY26">
            <v>0</v>
          </cell>
          <cell r="CZ26">
            <v>0</v>
          </cell>
          <cell r="DA26">
            <v>1356581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</v>
          </cell>
          <cell r="DI26">
            <v>889281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4896665</v>
          </cell>
          <cell r="DY26">
            <v>891681</v>
          </cell>
          <cell r="DZ26">
            <v>0</v>
          </cell>
          <cell r="EA26">
            <v>0</v>
          </cell>
          <cell r="EB26">
            <v>0</v>
          </cell>
          <cell r="EC26">
            <v>1180963</v>
          </cell>
          <cell r="ED26">
            <v>1151093</v>
          </cell>
          <cell r="EE26">
            <v>0</v>
          </cell>
          <cell r="EF26">
            <v>8120402</v>
          </cell>
          <cell r="EG26">
            <v>0</v>
          </cell>
          <cell r="EH26">
            <v>0</v>
          </cell>
          <cell r="EI26">
            <v>7228721</v>
          </cell>
          <cell r="EJ26">
            <v>0</v>
          </cell>
          <cell r="EK26">
            <v>608695</v>
          </cell>
          <cell r="EL26">
            <v>608695</v>
          </cell>
          <cell r="EM26">
            <v>219002</v>
          </cell>
          <cell r="EN26">
            <v>827697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2330825</v>
          </cell>
          <cell r="ET26">
            <v>0</v>
          </cell>
          <cell r="EU26">
            <v>11278928</v>
          </cell>
          <cell r="EV26">
            <v>0</v>
          </cell>
          <cell r="EW26">
            <v>14.24977</v>
          </cell>
          <cell r="EX26">
            <v>0</v>
          </cell>
          <cell r="EY26">
            <v>0</v>
          </cell>
          <cell r="EZ26">
            <v>0</v>
          </cell>
          <cell r="FA26">
            <v>0.91720000000000002</v>
          </cell>
          <cell r="FB26">
            <v>0.33</v>
          </cell>
          <cell r="FC26">
            <v>0</v>
          </cell>
          <cell r="FD26">
            <v>0</v>
          </cell>
          <cell r="FE26">
            <v>3.5121699999999998</v>
          </cell>
          <cell r="FF26">
            <v>0</v>
          </cell>
          <cell r="FG26">
            <v>19.009139999999999</v>
          </cell>
          <cell r="FH26">
            <v>0</v>
          </cell>
          <cell r="FI26">
            <v>0</v>
          </cell>
          <cell r="FJ26">
            <v>12.90615</v>
          </cell>
          <cell r="FK26">
            <v>1.34362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17170908</v>
          </cell>
          <cell r="GK26">
            <v>7413</v>
          </cell>
          <cell r="GL26">
            <v>12602100</v>
          </cell>
          <cell r="GM26">
            <v>0</v>
          </cell>
          <cell r="GN26">
            <v>208617</v>
          </cell>
          <cell r="GO26">
            <v>1197570</v>
          </cell>
          <cell r="GP26">
            <v>588548</v>
          </cell>
          <cell r="GQ26">
            <v>0</v>
          </cell>
          <cell r="GR26">
            <v>103776</v>
          </cell>
          <cell r="GS26">
            <v>113976</v>
          </cell>
          <cell r="GT26">
            <v>0</v>
          </cell>
          <cell r="GU26">
            <v>503722</v>
          </cell>
          <cell r="GV26">
            <v>0</v>
          </cell>
          <cell r="GW26">
            <v>0</v>
          </cell>
          <cell r="GX26">
            <v>0</v>
          </cell>
          <cell r="GY26">
            <v>9251</v>
          </cell>
          <cell r="GZ26">
            <v>17170908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787883</v>
          </cell>
          <cell r="HG26">
            <v>0</v>
          </cell>
          <cell r="HH26">
            <v>59974</v>
          </cell>
          <cell r="HI26">
            <v>470726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13431492</v>
          </cell>
          <cell r="HO26">
            <v>0</v>
          </cell>
          <cell r="HP26">
            <v>234081</v>
          </cell>
          <cell r="HQ26">
            <v>1456224</v>
          </cell>
          <cell r="HR26">
            <v>635443</v>
          </cell>
          <cell r="HS26">
            <v>0</v>
          </cell>
          <cell r="HT26">
            <v>110928</v>
          </cell>
          <cell r="HU26">
            <v>121852</v>
          </cell>
          <cell r="HV26">
            <v>0</v>
          </cell>
          <cell r="HW26">
            <v>534679</v>
          </cell>
          <cell r="HX26">
            <v>0</v>
          </cell>
          <cell r="HY26">
            <v>0</v>
          </cell>
          <cell r="HZ26">
            <v>0</v>
          </cell>
          <cell r="IA26">
            <v>-9326</v>
          </cell>
          <cell r="IB26">
            <v>18477532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841751</v>
          </cell>
          <cell r="II26">
            <v>0</v>
          </cell>
          <cell r="IJ26">
            <v>70695</v>
          </cell>
          <cell r="IK26">
            <v>454283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18477532</v>
          </cell>
          <cell r="IQ26">
            <v>0</v>
          </cell>
          <cell r="IR26">
            <v>0</v>
          </cell>
          <cell r="IS26">
            <v>22.41</v>
          </cell>
          <cell r="IT26">
            <v>29</v>
          </cell>
          <cell r="IU26">
            <v>5.5190000000000001</v>
          </cell>
          <cell r="IV26">
            <v>2.73</v>
          </cell>
          <cell r="IW26">
            <v>1733.2</v>
          </cell>
          <cell r="IX26">
            <v>0</v>
          </cell>
          <cell r="IY26">
            <v>67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-1</v>
          </cell>
          <cell r="JF26">
            <v>-7635</v>
          </cell>
          <cell r="JG26">
            <v>0</v>
          </cell>
          <cell r="JH26">
            <v>190.73</v>
          </cell>
          <cell r="JI26">
            <v>31.51</v>
          </cell>
          <cell r="JJ26">
            <v>52.66</v>
          </cell>
          <cell r="JK26">
            <v>106.56</v>
          </cell>
          <cell r="JL26">
            <v>32.880000000000003</v>
          </cell>
          <cell r="JM26">
            <v>50.84</v>
          </cell>
          <cell r="JN26">
            <v>92.88</v>
          </cell>
          <cell r="JO26">
            <v>176.6</v>
          </cell>
          <cell r="JP26">
            <v>18.09</v>
          </cell>
          <cell r="JQ26">
            <v>1.47</v>
          </cell>
          <cell r="JR26">
            <v>32</v>
          </cell>
          <cell r="JS26">
            <v>0</v>
          </cell>
          <cell r="JT26">
            <v>7635</v>
          </cell>
          <cell r="JU26">
            <v>5.5750000000000002</v>
          </cell>
          <cell r="JV26">
            <v>5827</v>
          </cell>
          <cell r="JW26">
            <v>1759.2</v>
          </cell>
          <cell r="JX26">
            <v>-1</v>
          </cell>
          <cell r="JY26">
            <v>-7635</v>
          </cell>
          <cell r="JZ26">
            <v>-6749</v>
          </cell>
          <cell r="KA26">
            <v>0</v>
          </cell>
          <cell r="KB26">
            <v>1733.2</v>
          </cell>
          <cell r="KC26">
            <v>7826</v>
          </cell>
          <cell r="KD26">
            <v>13564023</v>
          </cell>
          <cell r="KE26">
            <v>1784</v>
          </cell>
          <cell r="KF26">
            <v>196707</v>
          </cell>
          <cell r="KG26">
            <v>1382072</v>
          </cell>
        </row>
        <row r="27">
          <cell r="E27">
            <v>513</v>
          </cell>
          <cell r="F27">
            <v>513</v>
          </cell>
          <cell r="G27" t="str">
            <v>BAXTER</v>
          </cell>
          <cell r="H27" t="str">
            <v>Baxter</v>
          </cell>
          <cell r="I27">
            <v>0</v>
          </cell>
          <cell r="J27">
            <v>0</v>
          </cell>
          <cell r="K27">
            <v>0</v>
          </cell>
          <cell r="L27">
            <v>513</v>
          </cell>
          <cell r="M27">
            <v>2504430</v>
          </cell>
          <cell r="N27">
            <v>30038</v>
          </cell>
          <cell r="O27">
            <v>216996</v>
          </cell>
          <cell r="P27">
            <v>1165000</v>
          </cell>
          <cell r="Q27">
            <v>31600</v>
          </cell>
          <cell r="R27">
            <v>110000</v>
          </cell>
          <cell r="S27">
            <v>238500</v>
          </cell>
          <cell r="T27">
            <v>192500</v>
          </cell>
          <cell r="U27">
            <v>0</v>
          </cell>
          <cell r="V27">
            <v>2784974</v>
          </cell>
          <cell r="W27">
            <v>11057</v>
          </cell>
          <cell r="X27">
            <v>507160</v>
          </cell>
          <cell r="Y27">
            <v>0</v>
          </cell>
          <cell r="Z27">
            <v>65000</v>
          </cell>
          <cell r="AA27">
            <v>490000</v>
          </cell>
          <cell r="AB27">
            <v>8347255</v>
          </cell>
          <cell r="AC27">
            <v>0</v>
          </cell>
          <cell r="AD27">
            <v>396540</v>
          </cell>
          <cell r="AE27">
            <v>0</v>
          </cell>
          <cell r="AF27">
            <v>8743795</v>
          </cell>
          <cell r="AG27">
            <v>1988412</v>
          </cell>
          <cell r="AH27">
            <v>10732207</v>
          </cell>
          <cell r="AI27">
            <v>4557000</v>
          </cell>
          <cell r="AJ27">
            <v>260000</v>
          </cell>
          <cell r="AK27">
            <v>291800</v>
          </cell>
          <cell r="AL27">
            <v>340000</v>
          </cell>
          <cell r="AM27">
            <v>365000</v>
          </cell>
          <cell r="AN27">
            <v>184300</v>
          </cell>
          <cell r="AO27">
            <v>1176000</v>
          </cell>
          <cell r="AP27">
            <v>400000</v>
          </cell>
          <cell r="AQ27">
            <v>0</v>
          </cell>
          <cell r="AR27">
            <v>3017100</v>
          </cell>
          <cell r="AS27">
            <v>300000</v>
          </cell>
          <cell r="AT27">
            <v>29000</v>
          </cell>
          <cell r="AU27">
            <v>709313</v>
          </cell>
          <cell r="AV27">
            <v>182806</v>
          </cell>
          <cell r="AW27">
            <v>921119</v>
          </cell>
          <cell r="AX27">
            <v>8795219</v>
          </cell>
          <cell r="AY27">
            <v>263540</v>
          </cell>
          <cell r="AZ27">
            <v>9058759</v>
          </cell>
          <cell r="BA27">
            <v>1673448</v>
          </cell>
          <cell r="BB27">
            <v>10732207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20</v>
          </cell>
          <cell r="BZ27">
            <v>2022</v>
          </cell>
          <cell r="CA27">
            <v>2031</v>
          </cell>
          <cell r="CB27">
            <v>10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20</v>
          </cell>
          <cell r="CN27">
            <v>2018</v>
          </cell>
          <cell r="CO27">
            <v>2027</v>
          </cell>
          <cell r="CP27">
            <v>0.67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4.05</v>
          </cell>
          <cell r="CY27">
            <v>0</v>
          </cell>
          <cell r="CZ27">
            <v>7</v>
          </cell>
          <cell r="DA27">
            <v>278148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2</v>
          </cell>
          <cell r="DI27">
            <v>92491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1267775</v>
          </cell>
          <cell r="DY27">
            <v>15557</v>
          </cell>
          <cell r="DZ27">
            <v>0</v>
          </cell>
          <cell r="EA27">
            <v>0</v>
          </cell>
          <cell r="EB27">
            <v>0</v>
          </cell>
          <cell r="EC27">
            <v>45291</v>
          </cell>
          <cell r="ED27">
            <v>355000</v>
          </cell>
          <cell r="EE27">
            <v>0</v>
          </cell>
          <cell r="EF27">
            <v>1683623</v>
          </cell>
          <cell r="EG27">
            <v>320000</v>
          </cell>
          <cell r="EH27">
            <v>0</v>
          </cell>
          <cell r="EI27">
            <v>1668066</v>
          </cell>
          <cell r="EJ27">
            <v>0</v>
          </cell>
          <cell r="EK27">
            <v>39558</v>
          </cell>
          <cell r="EL27">
            <v>39558</v>
          </cell>
          <cell r="EM27">
            <v>45555</v>
          </cell>
          <cell r="EN27">
            <v>85113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445773</v>
          </cell>
          <cell r="ET27">
            <v>0</v>
          </cell>
          <cell r="EU27">
            <v>2534509</v>
          </cell>
          <cell r="EV27">
            <v>0</v>
          </cell>
          <cell r="EW27">
            <v>12.47701</v>
          </cell>
          <cell r="EX27">
            <v>2.3719600000000001</v>
          </cell>
          <cell r="EY27">
            <v>0</v>
          </cell>
          <cell r="EZ27">
            <v>0</v>
          </cell>
          <cell r="FA27">
            <v>0.28655000000000003</v>
          </cell>
          <cell r="FB27">
            <v>0.33</v>
          </cell>
          <cell r="FC27">
            <v>0</v>
          </cell>
          <cell r="FD27">
            <v>0</v>
          </cell>
          <cell r="FE27">
            <v>3.2291400000000001</v>
          </cell>
          <cell r="FF27">
            <v>0</v>
          </cell>
          <cell r="FG27">
            <v>18.694659999999999</v>
          </cell>
          <cell r="FH27">
            <v>0</v>
          </cell>
          <cell r="FI27">
            <v>0</v>
          </cell>
          <cell r="FJ27">
            <v>12.364319999999999</v>
          </cell>
          <cell r="FK27">
            <v>0.11269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3798151</v>
          </cell>
          <cell r="GK27">
            <v>7413</v>
          </cell>
          <cell r="GL27">
            <v>2662750</v>
          </cell>
          <cell r="GM27">
            <v>0</v>
          </cell>
          <cell r="GN27">
            <v>142026</v>
          </cell>
          <cell r="GO27">
            <v>307121</v>
          </cell>
          <cell r="GP27">
            <v>126663</v>
          </cell>
          <cell r="GQ27">
            <v>0</v>
          </cell>
          <cell r="GR27">
            <v>21863</v>
          </cell>
          <cell r="GS27">
            <v>24012</v>
          </cell>
          <cell r="GT27">
            <v>0</v>
          </cell>
          <cell r="GU27">
            <v>96050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3798151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187032</v>
          </cell>
          <cell r="HG27">
            <v>0</v>
          </cell>
          <cell r="HH27">
            <v>16069</v>
          </cell>
          <cell r="HI27">
            <v>92663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2753945</v>
          </cell>
          <cell r="HO27">
            <v>0</v>
          </cell>
          <cell r="HP27">
            <v>204152</v>
          </cell>
          <cell r="HQ27">
            <v>279441</v>
          </cell>
          <cell r="HR27">
            <v>129472</v>
          </cell>
          <cell r="HS27">
            <v>0</v>
          </cell>
          <cell r="HT27">
            <v>22645</v>
          </cell>
          <cell r="HU27">
            <v>24875</v>
          </cell>
          <cell r="HV27">
            <v>0</v>
          </cell>
          <cell r="HW27">
            <v>98933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3942312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195503</v>
          </cell>
          <cell r="II27">
            <v>0</v>
          </cell>
          <cell r="IJ27">
            <v>19368</v>
          </cell>
          <cell r="IK27">
            <v>91620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3942312</v>
          </cell>
          <cell r="IQ27">
            <v>0</v>
          </cell>
          <cell r="IR27">
            <v>0</v>
          </cell>
          <cell r="IS27">
            <v>25.36</v>
          </cell>
          <cell r="IT27">
            <v>4</v>
          </cell>
          <cell r="IU27">
            <v>1.379</v>
          </cell>
          <cell r="IV27">
            <v>0</v>
          </cell>
          <cell r="IW27">
            <v>338.6</v>
          </cell>
          <cell r="IX27">
            <v>0</v>
          </cell>
          <cell r="IY27">
            <v>14.5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36.6</v>
          </cell>
          <cell r="JI27">
            <v>10.96</v>
          </cell>
          <cell r="JJ27">
            <v>9.08</v>
          </cell>
          <cell r="JK27">
            <v>16.559999999999999</v>
          </cell>
          <cell r="JL27">
            <v>8.2200000000000006</v>
          </cell>
          <cell r="JM27">
            <v>9.68</v>
          </cell>
          <cell r="JN27">
            <v>13.68</v>
          </cell>
          <cell r="JO27">
            <v>31.58</v>
          </cell>
          <cell r="JP27">
            <v>25.98</v>
          </cell>
          <cell r="JQ27">
            <v>0</v>
          </cell>
          <cell r="JR27">
            <v>4</v>
          </cell>
          <cell r="JS27">
            <v>0</v>
          </cell>
          <cell r="JT27">
            <v>7635</v>
          </cell>
          <cell r="JU27">
            <v>1.274</v>
          </cell>
          <cell r="JV27">
            <v>0</v>
          </cell>
          <cell r="JW27">
            <v>360.7</v>
          </cell>
          <cell r="JX27">
            <v>5.1999999999999998E-2</v>
          </cell>
          <cell r="JY27">
            <v>397</v>
          </cell>
          <cell r="JZ27">
            <v>351</v>
          </cell>
          <cell r="KA27">
            <v>0</v>
          </cell>
          <cell r="KB27">
            <v>338.6</v>
          </cell>
          <cell r="KC27">
            <v>7826</v>
          </cell>
          <cell r="KD27">
            <v>2649884</v>
          </cell>
          <cell r="KE27">
            <v>131600</v>
          </cell>
          <cell r="KF27">
            <v>213290</v>
          </cell>
          <cell r="KG27">
            <v>247145</v>
          </cell>
        </row>
        <row r="28">
          <cell r="E28">
            <v>540</v>
          </cell>
          <cell r="F28">
            <v>540</v>
          </cell>
          <cell r="G28" t="str">
            <v>BCLUW</v>
          </cell>
          <cell r="H28" t="str">
            <v>BCLUW</v>
          </cell>
          <cell r="I28">
            <v>0</v>
          </cell>
          <cell r="J28">
            <v>0</v>
          </cell>
          <cell r="K28">
            <v>0</v>
          </cell>
          <cell r="L28">
            <v>540</v>
          </cell>
          <cell r="M28">
            <v>3383642</v>
          </cell>
          <cell r="N28">
            <v>89906</v>
          </cell>
          <cell r="O28">
            <v>192520</v>
          </cell>
          <cell r="P28">
            <v>590000</v>
          </cell>
          <cell r="Q28">
            <v>46900</v>
          </cell>
          <cell r="R28">
            <v>162000</v>
          </cell>
          <cell r="S28">
            <v>264000</v>
          </cell>
          <cell r="T28">
            <v>128200</v>
          </cell>
          <cell r="U28">
            <v>0</v>
          </cell>
          <cell r="V28">
            <v>2748595</v>
          </cell>
          <cell r="W28">
            <v>7727</v>
          </cell>
          <cell r="X28">
            <v>802200</v>
          </cell>
          <cell r="Y28">
            <v>0</v>
          </cell>
          <cell r="Z28">
            <v>75000</v>
          </cell>
          <cell r="AA28">
            <v>575000</v>
          </cell>
          <cell r="AB28">
            <v>9065690</v>
          </cell>
          <cell r="AC28">
            <v>0</v>
          </cell>
          <cell r="AD28">
            <v>4500</v>
          </cell>
          <cell r="AE28">
            <v>0</v>
          </cell>
          <cell r="AF28">
            <v>9070190</v>
          </cell>
          <cell r="AG28">
            <v>4682673</v>
          </cell>
          <cell r="AH28">
            <v>13752863</v>
          </cell>
          <cell r="AI28">
            <v>5548469</v>
          </cell>
          <cell r="AJ28">
            <v>206000</v>
          </cell>
          <cell r="AK28">
            <v>230000</v>
          </cell>
          <cell r="AL28">
            <v>261863</v>
          </cell>
          <cell r="AM28">
            <v>567440</v>
          </cell>
          <cell r="AN28">
            <v>153000</v>
          </cell>
          <cell r="AO28">
            <v>1029500</v>
          </cell>
          <cell r="AP28">
            <v>756000</v>
          </cell>
          <cell r="AQ28">
            <v>0</v>
          </cell>
          <cell r="AR28">
            <v>3203803</v>
          </cell>
          <cell r="AS28">
            <v>387400</v>
          </cell>
          <cell r="AT28">
            <v>715000</v>
          </cell>
          <cell r="AU28">
            <v>0</v>
          </cell>
          <cell r="AV28">
            <v>262353</v>
          </cell>
          <cell r="AW28">
            <v>977353</v>
          </cell>
          <cell r="AX28">
            <v>10117025</v>
          </cell>
          <cell r="AY28">
            <v>4500</v>
          </cell>
          <cell r="AZ28">
            <v>10121525</v>
          </cell>
          <cell r="BA28">
            <v>3631338</v>
          </cell>
          <cell r="BB28">
            <v>13752863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20</v>
          </cell>
          <cell r="BZ28">
            <v>2023</v>
          </cell>
          <cell r="CA28">
            <v>2027</v>
          </cell>
          <cell r="CB28">
            <v>10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2024</v>
          </cell>
          <cell r="CO28">
            <v>2033</v>
          </cell>
          <cell r="CP28">
            <v>1.34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0.13500000000000001</v>
          </cell>
          <cell r="CX28">
            <v>2.7</v>
          </cell>
          <cell r="CY28">
            <v>0</v>
          </cell>
          <cell r="CZ28">
            <v>5</v>
          </cell>
          <cell r="DA28">
            <v>358101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447936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2460863</v>
          </cell>
          <cell r="DY28">
            <v>93710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2554573</v>
          </cell>
          <cell r="EG28">
            <v>305000</v>
          </cell>
          <cell r="EH28">
            <v>0</v>
          </cell>
          <cell r="EI28">
            <v>2460863</v>
          </cell>
          <cell r="EJ28">
            <v>0</v>
          </cell>
          <cell r="EK28">
            <v>447936</v>
          </cell>
          <cell r="EL28">
            <v>447936</v>
          </cell>
          <cell r="EM28">
            <v>110313</v>
          </cell>
          <cell r="EN28">
            <v>558249</v>
          </cell>
          <cell r="EO28">
            <v>0</v>
          </cell>
          <cell r="EP28">
            <v>0</v>
          </cell>
          <cell r="EQ28">
            <v>0</v>
          </cell>
          <cell r="ER28">
            <v>44169</v>
          </cell>
          <cell r="ES28">
            <v>0</v>
          </cell>
          <cell r="ET28">
            <v>0</v>
          </cell>
          <cell r="EU28">
            <v>3461992</v>
          </cell>
          <cell r="EV28">
            <v>0</v>
          </cell>
          <cell r="EW28">
            <v>7.8017599999999998</v>
          </cell>
          <cell r="EX28">
            <v>0.93220999999999998</v>
          </cell>
          <cell r="EY28">
            <v>0</v>
          </cell>
          <cell r="EZ28">
            <v>0</v>
          </cell>
          <cell r="FA28">
            <v>1.34</v>
          </cell>
          <cell r="FB28">
            <v>0.33</v>
          </cell>
          <cell r="FC28">
            <v>0</v>
          </cell>
          <cell r="FD28">
            <v>0.13500000000000001</v>
          </cell>
          <cell r="FE28">
            <v>0</v>
          </cell>
          <cell r="FF28">
            <v>0</v>
          </cell>
          <cell r="FG28">
            <v>10.538970000000001</v>
          </cell>
          <cell r="FH28">
            <v>0</v>
          </cell>
          <cell r="FI28">
            <v>0</v>
          </cell>
          <cell r="FJ28">
            <v>7.5214299999999996</v>
          </cell>
          <cell r="FK28">
            <v>0.28033000000000002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5239080</v>
          </cell>
          <cell r="GK28">
            <v>7459</v>
          </cell>
          <cell r="GL28">
            <v>3631787</v>
          </cell>
          <cell r="GM28">
            <v>0</v>
          </cell>
          <cell r="GN28">
            <v>90276</v>
          </cell>
          <cell r="GO28">
            <v>540479</v>
          </cell>
          <cell r="GP28">
            <v>183213</v>
          </cell>
          <cell r="GQ28">
            <v>3299</v>
          </cell>
          <cell r="GR28">
            <v>29905</v>
          </cell>
          <cell r="GS28">
            <v>33351</v>
          </cell>
          <cell r="GT28">
            <v>0</v>
          </cell>
          <cell r="GU28">
            <v>177183</v>
          </cell>
          <cell r="GV28">
            <v>0</v>
          </cell>
          <cell r="GW28">
            <v>0</v>
          </cell>
          <cell r="GX28">
            <v>0</v>
          </cell>
          <cell r="GY28">
            <v>-284</v>
          </cell>
          <cell r="GZ28">
            <v>5239080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306378</v>
          </cell>
          <cell r="HG28">
            <v>0</v>
          </cell>
          <cell r="HH28">
            <v>32401</v>
          </cell>
          <cell r="HI28">
            <v>74130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3545550</v>
          </cell>
          <cell r="HO28">
            <v>122555</v>
          </cell>
          <cell r="HP28">
            <v>91089</v>
          </cell>
          <cell r="HQ28">
            <v>513398</v>
          </cell>
          <cell r="HR28">
            <v>178222</v>
          </cell>
          <cell r="HS28">
            <v>8290</v>
          </cell>
          <cell r="HT28">
            <v>29049</v>
          </cell>
          <cell r="HU28">
            <v>32387</v>
          </cell>
          <cell r="HV28">
            <v>0</v>
          </cell>
          <cell r="HW28">
            <v>172154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5235868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312193</v>
          </cell>
          <cell r="II28">
            <v>0</v>
          </cell>
          <cell r="IJ28">
            <v>39085</v>
          </cell>
          <cell r="IK28">
            <v>103073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5235868</v>
          </cell>
          <cell r="IQ28">
            <v>0</v>
          </cell>
          <cell r="IR28">
            <v>0</v>
          </cell>
          <cell r="IS28">
            <v>8.32</v>
          </cell>
          <cell r="IT28">
            <v>3</v>
          </cell>
          <cell r="IU28">
            <v>2.4390000000000001</v>
          </cell>
          <cell r="IV28">
            <v>1.1000000000000001</v>
          </cell>
          <cell r="IW28">
            <v>445.7</v>
          </cell>
          <cell r="IX28">
            <v>0</v>
          </cell>
          <cell r="IY28">
            <v>11.5</v>
          </cell>
          <cell r="IZ28">
            <v>0</v>
          </cell>
          <cell r="JA28">
            <v>0</v>
          </cell>
          <cell r="JB28">
            <v>0</v>
          </cell>
          <cell r="JC28">
            <v>226</v>
          </cell>
          <cell r="JD28">
            <v>239</v>
          </cell>
          <cell r="JE28">
            <v>0</v>
          </cell>
          <cell r="JF28">
            <v>0</v>
          </cell>
          <cell r="JG28">
            <v>0.63</v>
          </cell>
          <cell r="JH28">
            <v>66.84</v>
          </cell>
          <cell r="JI28">
            <v>30.14</v>
          </cell>
          <cell r="JJ28">
            <v>11.5</v>
          </cell>
          <cell r="JK28">
            <v>25.2</v>
          </cell>
          <cell r="JL28">
            <v>30.14</v>
          </cell>
          <cell r="JM28">
            <v>10.89</v>
          </cell>
          <cell r="JN28">
            <v>26.64</v>
          </cell>
          <cell r="JO28">
            <v>67.67</v>
          </cell>
          <cell r="JP28">
            <v>7.69</v>
          </cell>
          <cell r="JQ28">
            <v>0.94</v>
          </cell>
          <cell r="JR28">
            <v>5</v>
          </cell>
          <cell r="JS28">
            <v>0</v>
          </cell>
          <cell r="JT28">
            <v>7681</v>
          </cell>
          <cell r="JU28">
            <v>2.1970000000000001</v>
          </cell>
          <cell r="JV28">
            <v>21149</v>
          </cell>
          <cell r="JW28">
            <v>461.6</v>
          </cell>
          <cell r="JX28">
            <v>-2.7E-2</v>
          </cell>
          <cell r="JY28">
            <v>-207</v>
          </cell>
          <cell r="JZ28">
            <v>-182</v>
          </cell>
          <cell r="KA28">
            <v>218</v>
          </cell>
          <cell r="KB28">
            <v>445.7</v>
          </cell>
          <cell r="KC28">
            <v>7872</v>
          </cell>
          <cell r="KD28">
            <v>3508550</v>
          </cell>
          <cell r="KE28">
            <v>72456</v>
          </cell>
          <cell r="KF28">
            <v>85230</v>
          </cell>
          <cell r="KG28">
            <v>532698</v>
          </cell>
        </row>
        <row r="29">
          <cell r="E29">
            <v>549</v>
          </cell>
          <cell r="F29">
            <v>549</v>
          </cell>
          <cell r="G29" t="str">
            <v>BEDFORD</v>
          </cell>
          <cell r="H29" t="str">
            <v>Bedford</v>
          </cell>
          <cell r="I29">
            <v>0</v>
          </cell>
          <cell r="J29">
            <v>0</v>
          </cell>
          <cell r="K29">
            <v>0</v>
          </cell>
          <cell r="L29">
            <v>549</v>
          </cell>
          <cell r="M29">
            <v>3163868</v>
          </cell>
          <cell r="N29">
            <v>58360</v>
          </cell>
          <cell r="O29">
            <v>182483</v>
          </cell>
          <cell r="P29">
            <v>400000</v>
          </cell>
          <cell r="Q29">
            <v>78000</v>
          </cell>
          <cell r="R29">
            <v>620000</v>
          </cell>
          <cell r="S29">
            <v>332000</v>
          </cell>
          <cell r="T29">
            <v>275000</v>
          </cell>
          <cell r="U29">
            <v>0</v>
          </cell>
          <cell r="V29">
            <v>3663605</v>
          </cell>
          <cell r="W29">
            <v>11598</v>
          </cell>
          <cell r="X29">
            <v>775000</v>
          </cell>
          <cell r="Y29">
            <v>0</v>
          </cell>
          <cell r="Z29">
            <v>100000</v>
          </cell>
          <cell r="AA29">
            <v>400000</v>
          </cell>
          <cell r="AB29">
            <v>10059914</v>
          </cell>
          <cell r="AC29">
            <v>0</v>
          </cell>
          <cell r="AD29">
            <v>438000</v>
          </cell>
          <cell r="AE29">
            <v>6000</v>
          </cell>
          <cell r="AF29">
            <v>10503914</v>
          </cell>
          <cell r="AG29">
            <v>3958936</v>
          </cell>
          <cell r="AH29">
            <v>14462850</v>
          </cell>
          <cell r="AI29">
            <v>5270000</v>
          </cell>
          <cell r="AJ29">
            <v>200000</v>
          </cell>
          <cell r="AK29">
            <v>420000</v>
          </cell>
          <cell r="AL29">
            <v>470000</v>
          </cell>
          <cell r="AM29">
            <v>475000</v>
          </cell>
          <cell r="AN29">
            <v>275000</v>
          </cell>
          <cell r="AO29">
            <v>1015000</v>
          </cell>
          <cell r="AP29">
            <v>835000</v>
          </cell>
          <cell r="AQ29">
            <v>0</v>
          </cell>
          <cell r="AR29">
            <v>3690000</v>
          </cell>
          <cell r="AS29">
            <v>620000</v>
          </cell>
          <cell r="AT29">
            <v>650000</v>
          </cell>
          <cell r="AU29">
            <v>419000</v>
          </cell>
          <cell r="AV29">
            <v>278909</v>
          </cell>
          <cell r="AW29">
            <v>1347909</v>
          </cell>
          <cell r="AX29">
            <v>10927909</v>
          </cell>
          <cell r="AY29">
            <v>438000</v>
          </cell>
          <cell r="AZ29">
            <v>11365909</v>
          </cell>
          <cell r="BA29">
            <v>3096941</v>
          </cell>
          <cell r="BB29">
            <v>14462850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20</v>
          </cell>
          <cell r="BZ29">
            <v>2025</v>
          </cell>
          <cell r="CA29">
            <v>2029</v>
          </cell>
          <cell r="CB29">
            <v>10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2016</v>
          </cell>
          <cell r="CO29">
            <v>2025</v>
          </cell>
          <cell r="CP29">
            <v>1.34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2.7</v>
          </cell>
          <cell r="CY29">
            <v>0</v>
          </cell>
          <cell r="CZ29">
            <v>5</v>
          </cell>
          <cell r="DA29">
            <v>399909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373952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2157766</v>
          </cell>
          <cell r="DY29">
            <v>185326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2343092</v>
          </cell>
          <cell r="EG29">
            <v>400000</v>
          </cell>
          <cell r="EH29">
            <v>0</v>
          </cell>
          <cell r="EI29">
            <v>2157766</v>
          </cell>
          <cell r="EJ29">
            <v>0</v>
          </cell>
          <cell r="EK29">
            <v>373952</v>
          </cell>
          <cell r="EL29">
            <v>373952</v>
          </cell>
          <cell r="EM29">
            <v>92093</v>
          </cell>
          <cell r="EN29">
            <v>466045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3209139</v>
          </cell>
          <cell r="EV29">
            <v>0</v>
          </cell>
          <cell r="EW29">
            <v>8.3961199999999998</v>
          </cell>
          <cell r="EX29">
            <v>1.4333400000000001</v>
          </cell>
          <cell r="EY29">
            <v>0</v>
          </cell>
          <cell r="EZ29">
            <v>0</v>
          </cell>
          <cell r="FA29">
            <v>1.34</v>
          </cell>
          <cell r="FB29">
            <v>0.33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11.499459999999999</v>
          </cell>
          <cell r="FH29">
            <v>0</v>
          </cell>
          <cell r="FI29">
            <v>0</v>
          </cell>
          <cell r="FJ29">
            <v>7.73203</v>
          </cell>
          <cell r="FK29">
            <v>0.66408999999999996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5084377</v>
          </cell>
          <cell r="GK29">
            <v>7413</v>
          </cell>
          <cell r="GL29">
            <v>3607907</v>
          </cell>
          <cell r="GM29">
            <v>0</v>
          </cell>
          <cell r="GN29">
            <v>107540</v>
          </cell>
          <cell r="GO29">
            <v>419724</v>
          </cell>
          <cell r="GP29">
            <v>176155</v>
          </cell>
          <cell r="GQ29">
            <v>0</v>
          </cell>
          <cell r="GR29">
            <v>29757</v>
          </cell>
          <cell r="GS29">
            <v>32898</v>
          </cell>
          <cell r="GT29">
            <v>0</v>
          </cell>
          <cell r="GU29">
            <v>144213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5084377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280840</v>
          </cell>
          <cell r="HG29">
            <v>0</v>
          </cell>
          <cell r="HH29">
            <v>31784</v>
          </cell>
          <cell r="HI29">
            <v>100076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3831243</v>
          </cell>
          <cell r="HO29">
            <v>0</v>
          </cell>
          <cell r="HP29">
            <v>134353</v>
          </cell>
          <cell r="HQ29">
            <v>431836</v>
          </cell>
          <cell r="HR29">
            <v>186459</v>
          </cell>
          <cell r="HS29">
            <v>0</v>
          </cell>
          <cell r="HT29">
            <v>31645</v>
          </cell>
          <cell r="HU29">
            <v>34984</v>
          </cell>
          <cell r="HV29">
            <v>0</v>
          </cell>
          <cell r="HW29">
            <v>152514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5398197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298070</v>
          </cell>
          <cell r="II29">
            <v>0</v>
          </cell>
          <cell r="IJ29">
            <v>39128</v>
          </cell>
          <cell r="IK29">
            <v>103073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5398197</v>
          </cell>
          <cell r="IQ29">
            <v>0</v>
          </cell>
          <cell r="IR29">
            <v>0</v>
          </cell>
          <cell r="IS29">
            <v>15.37</v>
          </cell>
          <cell r="IT29">
            <v>7</v>
          </cell>
          <cell r="IU29">
            <v>2.2269999999999999</v>
          </cell>
          <cell r="IV29">
            <v>0</v>
          </cell>
          <cell r="IW29">
            <v>511</v>
          </cell>
          <cell r="IX29">
            <v>0</v>
          </cell>
          <cell r="IY29">
            <v>15.5</v>
          </cell>
          <cell r="IZ29">
            <v>0</v>
          </cell>
          <cell r="JA29">
            <v>0</v>
          </cell>
          <cell r="JB29">
            <v>0</v>
          </cell>
          <cell r="JC29">
            <v>391</v>
          </cell>
          <cell r="JD29">
            <v>383</v>
          </cell>
          <cell r="JE29">
            <v>0</v>
          </cell>
          <cell r="JF29">
            <v>0</v>
          </cell>
          <cell r="JG29">
            <v>1.18</v>
          </cell>
          <cell r="JH29">
            <v>56.56</v>
          </cell>
          <cell r="JI29">
            <v>10.96</v>
          </cell>
          <cell r="JJ29">
            <v>13.92</v>
          </cell>
          <cell r="JK29">
            <v>31.68</v>
          </cell>
          <cell r="JL29">
            <v>19.18</v>
          </cell>
          <cell r="JM29">
            <v>13.93</v>
          </cell>
          <cell r="JN29">
            <v>30.96</v>
          </cell>
          <cell r="JO29">
            <v>64.069999999999993</v>
          </cell>
          <cell r="JP29">
            <v>17.27</v>
          </cell>
          <cell r="JQ29">
            <v>0</v>
          </cell>
          <cell r="JR29">
            <v>6</v>
          </cell>
          <cell r="JS29">
            <v>0</v>
          </cell>
          <cell r="JT29">
            <v>7635</v>
          </cell>
          <cell r="JU29">
            <v>2.7149999999999999</v>
          </cell>
          <cell r="JV29">
            <v>12629</v>
          </cell>
          <cell r="JW29">
            <v>501.8</v>
          </cell>
          <cell r="JX29">
            <v>0</v>
          </cell>
          <cell r="JY29">
            <v>0</v>
          </cell>
          <cell r="JZ29">
            <v>0</v>
          </cell>
          <cell r="KA29">
            <v>404</v>
          </cell>
          <cell r="KB29">
            <v>511</v>
          </cell>
          <cell r="KC29">
            <v>7826</v>
          </cell>
          <cell r="KD29">
            <v>3999086</v>
          </cell>
          <cell r="KE29">
            <v>0</v>
          </cell>
          <cell r="KF29">
            <v>156403</v>
          </cell>
          <cell r="KG29">
            <v>501412</v>
          </cell>
        </row>
        <row r="30">
          <cell r="E30">
            <v>576</v>
          </cell>
          <cell r="F30">
            <v>576</v>
          </cell>
          <cell r="G30" t="str">
            <v>BELLE PLAINE</v>
          </cell>
          <cell r="H30" t="str">
            <v>Belle Plaine</v>
          </cell>
          <cell r="I30">
            <v>0</v>
          </cell>
          <cell r="J30">
            <v>0</v>
          </cell>
          <cell r="K30">
            <v>0</v>
          </cell>
          <cell r="L30">
            <v>576</v>
          </cell>
          <cell r="M30">
            <v>2815151</v>
          </cell>
          <cell r="N30">
            <v>64866</v>
          </cell>
          <cell r="O30">
            <v>67298</v>
          </cell>
          <cell r="P30">
            <v>312000</v>
          </cell>
          <cell r="Q30">
            <v>26108</v>
          </cell>
          <cell r="R30">
            <v>129000</v>
          </cell>
          <cell r="S30">
            <v>138500</v>
          </cell>
          <cell r="T30">
            <v>151610</v>
          </cell>
          <cell r="U30">
            <v>0</v>
          </cell>
          <cell r="V30">
            <v>3607542</v>
          </cell>
          <cell r="W30">
            <v>14694</v>
          </cell>
          <cell r="X30">
            <v>631800</v>
          </cell>
          <cell r="Y30">
            <v>0</v>
          </cell>
          <cell r="Z30">
            <v>79500</v>
          </cell>
          <cell r="AA30">
            <v>627000</v>
          </cell>
          <cell r="AB30">
            <v>8665069</v>
          </cell>
          <cell r="AC30">
            <v>0</v>
          </cell>
          <cell r="AD30">
            <v>276000</v>
          </cell>
          <cell r="AE30">
            <v>81000</v>
          </cell>
          <cell r="AF30">
            <v>9139569</v>
          </cell>
          <cell r="AG30">
            <v>4226018</v>
          </cell>
          <cell r="AH30">
            <v>13365587</v>
          </cell>
          <cell r="AI30">
            <v>4892000</v>
          </cell>
          <cell r="AJ30">
            <v>61500</v>
          </cell>
          <cell r="AK30">
            <v>148800</v>
          </cell>
          <cell r="AL30">
            <v>502000</v>
          </cell>
          <cell r="AM30">
            <v>399000</v>
          </cell>
          <cell r="AN30">
            <v>113500</v>
          </cell>
          <cell r="AO30">
            <v>667500</v>
          </cell>
          <cell r="AP30">
            <v>336400</v>
          </cell>
          <cell r="AQ30">
            <v>117500</v>
          </cell>
          <cell r="AR30">
            <v>2228700</v>
          </cell>
          <cell r="AS30">
            <v>403000</v>
          </cell>
          <cell r="AT30">
            <v>436000</v>
          </cell>
          <cell r="AU30">
            <v>778000</v>
          </cell>
          <cell r="AV30">
            <v>244640</v>
          </cell>
          <cell r="AW30">
            <v>1458640</v>
          </cell>
          <cell r="AX30">
            <v>8982340</v>
          </cell>
          <cell r="AY30">
            <v>275000</v>
          </cell>
          <cell r="AZ30">
            <v>9293840</v>
          </cell>
          <cell r="BA30">
            <v>4071747</v>
          </cell>
          <cell r="BB30">
            <v>13365587</v>
          </cell>
          <cell r="BC30">
            <v>0</v>
          </cell>
          <cell r="BD30">
            <v>0</v>
          </cell>
          <cell r="BE30">
            <v>36500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20</v>
          </cell>
          <cell r="BZ30">
            <v>2025</v>
          </cell>
          <cell r="CA30">
            <v>2029</v>
          </cell>
          <cell r="CB30">
            <v>10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20</v>
          </cell>
          <cell r="CN30">
            <v>2022</v>
          </cell>
          <cell r="CO30">
            <v>2031</v>
          </cell>
          <cell r="CP30">
            <v>1.34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2.7</v>
          </cell>
          <cell r="CY30">
            <v>0</v>
          </cell>
          <cell r="CZ30">
            <v>1</v>
          </cell>
          <cell r="DA30">
            <v>370952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1</v>
          </cell>
          <cell r="DI30">
            <v>264635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1564826</v>
          </cell>
          <cell r="DY30">
            <v>232815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1797641</v>
          </cell>
          <cell r="EG30">
            <v>475000</v>
          </cell>
          <cell r="EH30">
            <v>0</v>
          </cell>
          <cell r="EI30">
            <v>1564826</v>
          </cell>
          <cell r="EJ30">
            <v>0</v>
          </cell>
          <cell r="EK30">
            <v>231069</v>
          </cell>
          <cell r="EL30">
            <v>231069</v>
          </cell>
          <cell r="EM30">
            <v>65171</v>
          </cell>
          <cell r="EN30">
            <v>296240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292387</v>
          </cell>
          <cell r="ET30">
            <v>0</v>
          </cell>
          <cell r="EU30">
            <v>2861268</v>
          </cell>
          <cell r="EV30">
            <v>0</v>
          </cell>
          <cell r="EW30">
            <v>9.5798299999999994</v>
          </cell>
          <cell r="EX30">
            <v>2.55009</v>
          </cell>
          <cell r="EY30">
            <v>0</v>
          </cell>
          <cell r="EZ30">
            <v>0</v>
          </cell>
          <cell r="FA30">
            <v>1.1700299999999999</v>
          </cell>
          <cell r="FB30">
            <v>0.33</v>
          </cell>
          <cell r="FC30">
            <v>0</v>
          </cell>
          <cell r="FD30">
            <v>0</v>
          </cell>
          <cell r="FE30">
            <v>1.4805200000000001</v>
          </cell>
          <cell r="FF30">
            <v>0</v>
          </cell>
          <cell r="FG30">
            <v>15.110469999999999</v>
          </cell>
          <cell r="FH30">
            <v>0</v>
          </cell>
          <cell r="FI30">
            <v>0</v>
          </cell>
          <cell r="FJ30">
            <v>8.4009499999999999</v>
          </cell>
          <cell r="FK30">
            <v>1.1788799999999999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4806176</v>
          </cell>
          <cell r="GK30">
            <v>7413</v>
          </cell>
          <cell r="GL30">
            <v>3493747</v>
          </cell>
          <cell r="GM30">
            <v>0</v>
          </cell>
          <cell r="GN30">
            <v>168342</v>
          </cell>
          <cell r="GO30">
            <v>273169</v>
          </cell>
          <cell r="GP30">
            <v>164265</v>
          </cell>
          <cell r="GQ30">
            <v>10063</v>
          </cell>
          <cell r="GR30">
            <v>28666</v>
          </cell>
          <cell r="GS30">
            <v>31507</v>
          </cell>
          <cell r="GT30">
            <v>0</v>
          </cell>
          <cell r="GU30">
            <v>131169</v>
          </cell>
          <cell r="GV30">
            <v>0</v>
          </cell>
          <cell r="GW30">
            <v>0</v>
          </cell>
          <cell r="GX30">
            <v>0</v>
          </cell>
          <cell r="GY30">
            <v>-311</v>
          </cell>
          <cell r="GZ30">
            <v>4806176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257524</v>
          </cell>
          <cell r="HG30">
            <v>0</v>
          </cell>
          <cell r="HH30">
            <v>35942</v>
          </cell>
          <cell r="HI30">
            <v>81543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3609065</v>
          </cell>
          <cell r="HO30">
            <v>0</v>
          </cell>
          <cell r="HP30">
            <v>189890</v>
          </cell>
          <cell r="HQ30">
            <v>359532</v>
          </cell>
          <cell r="HR30">
            <v>173080</v>
          </cell>
          <cell r="HS30">
            <v>1248</v>
          </cell>
          <cell r="HT30">
            <v>30085</v>
          </cell>
          <cell r="HU30">
            <v>33072</v>
          </cell>
          <cell r="HV30">
            <v>0</v>
          </cell>
          <cell r="HW30">
            <v>150677</v>
          </cell>
          <cell r="HX30">
            <v>0</v>
          </cell>
          <cell r="HY30">
            <v>0</v>
          </cell>
          <cell r="HZ30">
            <v>0</v>
          </cell>
          <cell r="IA30">
            <v>-133</v>
          </cell>
          <cell r="IB30">
            <v>5062040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263895</v>
          </cell>
          <cell r="II30">
            <v>0</v>
          </cell>
          <cell r="IJ30">
            <v>44734</v>
          </cell>
          <cell r="IK30">
            <v>99255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5062040</v>
          </cell>
          <cell r="IQ30">
            <v>0</v>
          </cell>
          <cell r="IR30">
            <v>0</v>
          </cell>
          <cell r="IS30">
            <v>22.24</v>
          </cell>
          <cell r="IT30">
            <v>11</v>
          </cell>
          <cell r="IU30">
            <v>2.371</v>
          </cell>
          <cell r="IV30">
            <v>0.26</v>
          </cell>
          <cell r="IW30">
            <v>474</v>
          </cell>
          <cell r="IX30">
            <v>0</v>
          </cell>
          <cell r="IY30">
            <v>12.5</v>
          </cell>
          <cell r="IZ30">
            <v>0</v>
          </cell>
          <cell r="JA30">
            <v>0</v>
          </cell>
          <cell r="JB30">
            <v>0</v>
          </cell>
          <cell r="JC30">
            <v>200</v>
          </cell>
          <cell r="JD30">
            <v>197</v>
          </cell>
          <cell r="JE30">
            <v>0</v>
          </cell>
          <cell r="JF30">
            <v>0</v>
          </cell>
          <cell r="JG30">
            <v>0.59</v>
          </cell>
          <cell r="JH30">
            <v>47.09</v>
          </cell>
          <cell r="JI30">
            <v>10.96</v>
          </cell>
          <cell r="JJ30">
            <v>14.53</v>
          </cell>
          <cell r="JK30">
            <v>21.6</v>
          </cell>
          <cell r="JL30">
            <v>5.48</v>
          </cell>
          <cell r="JM30">
            <v>18.170000000000002</v>
          </cell>
          <cell r="JN30">
            <v>27.36</v>
          </cell>
          <cell r="JO30">
            <v>51.01</v>
          </cell>
          <cell r="JP30">
            <v>21.25</v>
          </cell>
          <cell r="JQ30">
            <v>0.26</v>
          </cell>
          <cell r="JR30">
            <v>7</v>
          </cell>
          <cell r="JS30">
            <v>0</v>
          </cell>
          <cell r="JT30">
            <v>7635</v>
          </cell>
          <cell r="JU30">
            <v>2.585</v>
          </cell>
          <cell r="JV30">
            <v>6344</v>
          </cell>
          <cell r="JW30">
            <v>472.7</v>
          </cell>
          <cell r="JX30">
            <v>0</v>
          </cell>
          <cell r="JY30">
            <v>0</v>
          </cell>
          <cell r="JZ30">
            <v>0</v>
          </cell>
          <cell r="KA30">
            <v>201</v>
          </cell>
          <cell r="KB30">
            <v>474</v>
          </cell>
          <cell r="KC30">
            <v>7826</v>
          </cell>
          <cell r="KD30">
            <v>3709524</v>
          </cell>
          <cell r="KE30">
            <v>0</v>
          </cell>
          <cell r="KF30">
            <v>188567</v>
          </cell>
          <cell r="KG30">
            <v>399204</v>
          </cell>
        </row>
        <row r="31">
          <cell r="E31">
            <v>585</v>
          </cell>
          <cell r="F31">
            <v>585</v>
          </cell>
          <cell r="G31" t="str">
            <v>BELLEVUE</v>
          </cell>
          <cell r="H31" t="str">
            <v>Bellevue</v>
          </cell>
          <cell r="I31">
            <v>0</v>
          </cell>
          <cell r="J31">
            <v>0</v>
          </cell>
          <cell r="K31">
            <v>0</v>
          </cell>
          <cell r="L31">
            <v>585</v>
          </cell>
          <cell r="M31">
            <v>4317478</v>
          </cell>
          <cell r="N31">
            <v>21456</v>
          </cell>
          <cell r="O31">
            <v>289685</v>
          </cell>
          <cell r="P31">
            <v>803658</v>
          </cell>
          <cell r="Q31">
            <v>399626</v>
          </cell>
          <cell r="R31">
            <v>257200</v>
          </cell>
          <cell r="S31">
            <v>250000</v>
          </cell>
          <cell r="T31">
            <v>73480</v>
          </cell>
          <cell r="U31">
            <v>16383</v>
          </cell>
          <cell r="V31">
            <v>4301415</v>
          </cell>
          <cell r="W31">
            <v>15027</v>
          </cell>
          <cell r="X31">
            <v>921502</v>
          </cell>
          <cell r="Y31">
            <v>84414</v>
          </cell>
          <cell r="Z31">
            <v>56000</v>
          </cell>
          <cell r="AA31">
            <v>551850</v>
          </cell>
          <cell r="AB31">
            <v>12359174</v>
          </cell>
          <cell r="AC31">
            <v>3183587</v>
          </cell>
          <cell r="AD31">
            <v>386720</v>
          </cell>
          <cell r="AE31">
            <v>2500</v>
          </cell>
          <cell r="AF31">
            <v>15931981</v>
          </cell>
          <cell r="AG31">
            <v>16067061</v>
          </cell>
          <cell r="AH31">
            <v>31999042</v>
          </cell>
          <cell r="AI31">
            <v>8962549</v>
          </cell>
          <cell r="AJ31">
            <v>346823</v>
          </cell>
          <cell r="AK31">
            <v>475820</v>
          </cell>
          <cell r="AL31">
            <v>434279</v>
          </cell>
          <cell r="AM31">
            <v>583451</v>
          </cell>
          <cell r="AN31">
            <v>301444</v>
          </cell>
          <cell r="AO31">
            <v>1342775</v>
          </cell>
          <cell r="AP31">
            <v>1017436</v>
          </cell>
          <cell r="AQ31">
            <v>0</v>
          </cell>
          <cell r="AR31">
            <v>4502028</v>
          </cell>
          <cell r="AS31">
            <v>958380</v>
          </cell>
          <cell r="AT31">
            <v>14725000</v>
          </cell>
          <cell r="AU31">
            <v>1228965</v>
          </cell>
          <cell r="AV31">
            <v>346668</v>
          </cell>
          <cell r="AW31">
            <v>16300633</v>
          </cell>
          <cell r="AX31">
            <v>30723590</v>
          </cell>
          <cell r="AY31">
            <v>386720</v>
          </cell>
          <cell r="AZ31">
            <v>31110310</v>
          </cell>
          <cell r="BA31">
            <v>888732</v>
          </cell>
          <cell r="BB31">
            <v>31999042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2023</v>
          </cell>
          <cell r="CA31">
            <v>2027</v>
          </cell>
          <cell r="CB31">
            <v>10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20</v>
          </cell>
          <cell r="CN31">
            <v>2023</v>
          </cell>
          <cell r="CO31">
            <v>2032</v>
          </cell>
          <cell r="CP31">
            <v>1.34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2.7</v>
          </cell>
          <cell r="CY31">
            <v>0</v>
          </cell>
          <cell r="CZ31">
            <v>0</v>
          </cell>
          <cell r="DA31">
            <v>488530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5</v>
          </cell>
          <cell r="DI31">
            <v>460862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2503458</v>
          </cell>
          <cell r="DY31">
            <v>383447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2886905</v>
          </cell>
          <cell r="EG31">
            <v>300000</v>
          </cell>
          <cell r="EH31">
            <v>0</v>
          </cell>
          <cell r="EI31">
            <v>2503458</v>
          </cell>
          <cell r="EJ31">
            <v>0</v>
          </cell>
          <cell r="EK31">
            <v>103240</v>
          </cell>
          <cell r="EL31">
            <v>103240</v>
          </cell>
          <cell r="EM31">
            <v>113496</v>
          </cell>
          <cell r="EN31">
            <v>216736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879220</v>
          </cell>
          <cell r="ET31">
            <v>0</v>
          </cell>
          <cell r="EU31">
            <v>4282863</v>
          </cell>
          <cell r="EV31">
            <v>0</v>
          </cell>
          <cell r="EW31">
            <v>8.9385999999999992</v>
          </cell>
          <cell r="EX31">
            <v>0.93754999999999999</v>
          </cell>
          <cell r="EY31">
            <v>0</v>
          </cell>
          <cell r="EZ31">
            <v>0</v>
          </cell>
          <cell r="FA31">
            <v>0.30018</v>
          </cell>
          <cell r="FB31">
            <v>0.33</v>
          </cell>
          <cell r="FC31">
            <v>0</v>
          </cell>
          <cell r="FD31">
            <v>0</v>
          </cell>
          <cell r="FE31">
            <v>2.5564200000000001</v>
          </cell>
          <cell r="FF31">
            <v>0</v>
          </cell>
          <cell r="FG31">
            <v>13.062749999999999</v>
          </cell>
          <cell r="FH31">
            <v>0</v>
          </cell>
          <cell r="FI31">
            <v>0</v>
          </cell>
          <cell r="FJ31">
            <v>7.82369</v>
          </cell>
          <cell r="FK31">
            <v>1.1149100000000001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6323982</v>
          </cell>
          <cell r="GK31">
            <v>7435</v>
          </cell>
          <cell r="GL31">
            <v>4632749</v>
          </cell>
          <cell r="GM31">
            <v>0</v>
          </cell>
          <cell r="GN31">
            <v>53168</v>
          </cell>
          <cell r="GO31">
            <v>441342</v>
          </cell>
          <cell r="GP31">
            <v>221922</v>
          </cell>
          <cell r="GQ31">
            <v>0</v>
          </cell>
          <cell r="GR31">
            <v>47835</v>
          </cell>
          <cell r="GS31">
            <v>52255</v>
          </cell>
          <cell r="GT31">
            <v>0</v>
          </cell>
          <cell r="GU31">
            <v>167239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6323982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367331</v>
          </cell>
          <cell r="HG31">
            <v>0</v>
          </cell>
          <cell r="HH31">
            <v>35612</v>
          </cell>
          <cell r="HI31">
            <v>226097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4836927</v>
          </cell>
          <cell r="HO31">
            <v>0</v>
          </cell>
          <cell r="HP31">
            <v>70046</v>
          </cell>
          <cell r="HQ31">
            <v>404213</v>
          </cell>
          <cell r="HR31">
            <v>229236</v>
          </cell>
          <cell r="HS31">
            <v>0</v>
          </cell>
          <cell r="HT31">
            <v>49646</v>
          </cell>
          <cell r="HU31">
            <v>54252</v>
          </cell>
          <cell r="HV31">
            <v>0</v>
          </cell>
          <cell r="HW31">
            <v>173778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6549687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379215</v>
          </cell>
          <cell r="II31">
            <v>0</v>
          </cell>
          <cell r="IJ31">
            <v>43547</v>
          </cell>
          <cell r="IK31">
            <v>232868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6549687</v>
          </cell>
          <cell r="IQ31">
            <v>0</v>
          </cell>
          <cell r="IR31">
            <v>0</v>
          </cell>
          <cell r="IS31">
            <v>6.92</v>
          </cell>
          <cell r="IT31">
            <v>169</v>
          </cell>
          <cell r="IU31">
            <v>2.2280000000000002</v>
          </cell>
          <cell r="IV31">
            <v>0</v>
          </cell>
          <cell r="IW31">
            <v>621.29999999999995</v>
          </cell>
          <cell r="IX31">
            <v>0</v>
          </cell>
          <cell r="IY31">
            <v>28.5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393</v>
          </cell>
          <cell r="JE31">
            <v>0</v>
          </cell>
          <cell r="JF31">
            <v>0</v>
          </cell>
          <cell r="JG31">
            <v>1.1499999999999999</v>
          </cell>
          <cell r="JH31">
            <v>52.79</v>
          </cell>
          <cell r="JI31">
            <v>12.33</v>
          </cell>
          <cell r="JJ31">
            <v>14.54</v>
          </cell>
          <cell r="JK31">
            <v>25.92</v>
          </cell>
          <cell r="JL31">
            <v>12.33</v>
          </cell>
          <cell r="JM31">
            <v>16.96</v>
          </cell>
          <cell r="JN31">
            <v>20.16</v>
          </cell>
          <cell r="JO31">
            <v>49.45</v>
          </cell>
          <cell r="JP31">
            <v>8.3000000000000007</v>
          </cell>
          <cell r="JQ31">
            <v>0</v>
          </cell>
          <cell r="JR31">
            <v>175</v>
          </cell>
          <cell r="JS31">
            <v>0</v>
          </cell>
          <cell r="JT31">
            <v>7657</v>
          </cell>
          <cell r="JU31">
            <v>2.226</v>
          </cell>
          <cell r="JV31">
            <v>20839</v>
          </cell>
          <cell r="JW31">
            <v>631.70000000000005</v>
          </cell>
          <cell r="JX31">
            <v>0.97699999999999998</v>
          </cell>
          <cell r="JY31">
            <v>7481</v>
          </cell>
          <cell r="JZ31">
            <v>6594</v>
          </cell>
          <cell r="KA31">
            <v>395</v>
          </cell>
          <cell r="KB31">
            <v>621.29999999999995</v>
          </cell>
          <cell r="KC31">
            <v>7848</v>
          </cell>
          <cell r="KD31">
            <v>4875962</v>
          </cell>
          <cell r="KE31">
            <v>9334</v>
          </cell>
          <cell r="KF31">
            <v>82608</v>
          </cell>
          <cell r="KG31">
            <v>388084</v>
          </cell>
        </row>
        <row r="32">
          <cell r="E32">
            <v>594</v>
          </cell>
          <cell r="F32">
            <v>594</v>
          </cell>
          <cell r="G32" t="str">
            <v>BELMOND-KLEMME</v>
          </cell>
          <cell r="H32" t="str">
            <v>Belmond-Klemme</v>
          </cell>
          <cell r="I32">
            <v>0</v>
          </cell>
          <cell r="J32">
            <v>0</v>
          </cell>
          <cell r="K32">
            <v>0</v>
          </cell>
          <cell r="L32">
            <v>594</v>
          </cell>
          <cell r="M32">
            <v>3836987</v>
          </cell>
          <cell r="N32">
            <v>67407</v>
          </cell>
          <cell r="O32">
            <v>116931</v>
          </cell>
          <cell r="P32">
            <v>500000</v>
          </cell>
          <cell r="Q32">
            <v>238705</v>
          </cell>
          <cell r="R32">
            <v>130000</v>
          </cell>
          <cell r="S32">
            <v>155000</v>
          </cell>
          <cell r="T32">
            <v>150000</v>
          </cell>
          <cell r="U32">
            <v>0</v>
          </cell>
          <cell r="V32">
            <v>5504745</v>
          </cell>
          <cell r="W32">
            <v>19615</v>
          </cell>
          <cell r="X32">
            <v>1121500</v>
          </cell>
          <cell r="Y32">
            <v>62457</v>
          </cell>
          <cell r="Z32">
            <v>190000</v>
          </cell>
          <cell r="AA32">
            <v>555000</v>
          </cell>
          <cell r="AB32">
            <v>12648347</v>
          </cell>
          <cell r="AC32">
            <v>0</v>
          </cell>
          <cell r="AD32">
            <v>475000</v>
          </cell>
          <cell r="AE32">
            <v>5000</v>
          </cell>
          <cell r="AF32">
            <v>13128347</v>
          </cell>
          <cell r="AG32">
            <v>3328528</v>
          </cell>
          <cell r="AH32">
            <v>16456875</v>
          </cell>
          <cell r="AI32">
            <v>8476900</v>
          </cell>
          <cell r="AJ32">
            <v>371500</v>
          </cell>
          <cell r="AK32">
            <v>535220</v>
          </cell>
          <cell r="AL32">
            <v>345105</v>
          </cell>
          <cell r="AM32">
            <v>412775</v>
          </cell>
          <cell r="AN32">
            <v>458000</v>
          </cell>
          <cell r="AO32">
            <v>1184547</v>
          </cell>
          <cell r="AP32">
            <v>587150</v>
          </cell>
          <cell r="AQ32">
            <v>0</v>
          </cell>
          <cell r="AR32">
            <v>3894297</v>
          </cell>
          <cell r="AS32">
            <v>620000</v>
          </cell>
          <cell r="AT32">
            <v>1150000</v>
          </cell>
          <cell r="AU32">
            <v>470000</v>
          </cell>
          <cell r="AV32">
            <v>416911</v>
          </cell>
          <cell r="AW32">
            <v>2036911</v>
          </cell>
          <cell r="AX32">
            <v>15028108</v>
          </cell>
          <cell r="AY32">
            <v>485000</v>
          </cell>
          <cell r="AZ32">
            <v>15513108</v>
          </cell>
          <cell r="BA32">
            <v>943767</v>
          </cell>
          <cell r="BB32">
            <v>16456875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20</v>
          </cell>
          <cell r="BZ32">
            <v>2023</v>
          </cell>
          <cell r="CA32">
            <v>2027</v>
          </cell>
          <cell r="CB32">
            <v>10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2016</v>
          </cell>
          <cell r="CO32">
            <v>2025</v>
          </cell>
          <cell r="CP32">
            <v>0.67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2.7</v>
          </cell>
          <cell r="CY32">
            <v>0</v>
          </cell>
          <cell r="CZ32">
            <v>6</v>
          </cell>
          <cell r="DA32">
            <v>584681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245320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2860093</v>
          </cell>
          <cell r="DY32">
            <v>202929</v>
          </cell>
          <cell r="DZ32">
            <v>0</v>
          </cell>
          <cell r="EA32">
            <v>0</v>
          </cell>
          <cell r="EB32">
            <v>0</v>
          </cell>
          <cell r="EC32">
            <v>200000</v>
          </cell>
          <cell r="ED32">
            <v>0</v>
          </cell>
          <cell r="EE32">
            <v>0</v>
          </cell>
          <cell r="EF32">
            <v>3263022</v>
          </cell>
          <cell r="EG32">
            <v>275000</v>
          </cell>
          <cell r="EH32">
            <v>0</v>
          </cell>
          <cell r="EI32">
            <v>3060093</v>
          </cell>
          <cell r="EJ32">
            <v>0</v>
          </cell>
          <cell r="EK32">
            <v>245320</v>
          </cell>
          <cell r="EL32">
            <v>245320</v>
          </cell>
          <cell r="EM32">
            <v>120829</v>
          </cell>
          <cell r="EN32">
            <v>366149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3904167</v>
          </cell>
          <cell r="EV32">
            <v>0</v>
          </cell>
          <cell r="EW32">
            <v>9.2288999999999994</v>
          </cell>
          <cell r="EX32">
            <v>0.77956000000000003</v>
          </cell>
          <cell r="EY32">
            <v>0</v>
          </cell>
          <cell r="EZ32">
            <v>0</v>
          </cell>
          <cell r="FA32">
            <v>0.67</v>
          </cell>
          <cell r="FB32">
            <v>0.33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11.008459999999999</v>
          </cell>
          <cell r="FH32">
            <v>0</v>
          </cell>
          <cell r="FI32">
            <v>0</v>
          </cell>
          <cell r="FJ32">
            <v>8.6746800000000004</v>
          </cell>
          <cell r="FK32">
            <v>0.55422000000000005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7955994</v>
          </cell>
          <cell r="GK32">
            <v>7413</v>
          </cell>
          <cell r="GL32">
            <v>5604228</v>
          </cell>
          <cell r="GM32">
            <v>0</v>
          </cell>
          <cell r="GN32">
            <v>214021</v>
          </cell>
          <cell r="GO32">
            <v>692448</v>
          </cell>
          <cell r="GP32">
            <v>278216</v>
          </cell>
          <cell r="GQ32">
            <v>0</v>
          </cell>
          <cell r="GR32">
            <v>45859</v>
          </cell>
          <cell r="GS32">
            <v>51143</v>
          </cell>
          <cell r="GT32">
            <v>0</v>
          </cell>
          <cell r="GU32">
            <v>218544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7955994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428219</v>
          </cell>
          <cell r="HG32">
            <v>0</v>
          </cell>
          <cell r="HH32">
            <v>43483</v>
          </cell>
          <cell r="HI32">
            <v>100076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5650664</v>
          </cell>
          <cell r="HO32">
            <v>9606</v>
          </cell>
          <cell r="HP32">
            <v>219147</v>
          </cell>
          <cell r="HQ32">
            <v>723951</v>
          </cell>
          <cell r="HR32">
            <v>281585</v>
          </cell>
          <cell r="HS32">
            <v>0</v>
          </cell>
          <cell r="HT32">
            <v>46228</v>
          </cell>
          <cell r="HU32">
            <v>51541</v>
          </cell>
          <cell r="HV32">
            <v>0</v>
          </cell>
          <cell r="HW32">
            <v>219454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8053106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438954</v>
          </cell>
          <cell r="II32">
            <v>0</v>
          </cell>
          <cell r="IJ32">
            <v>51745</v>
          </cell>
          <cell r="IK32">
            <v>114525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8053106</v>
          </cell>
          <cell r="IQ32">
            <v>0</v>
          </cell>
          <cell r="IR32">
            <v>0</v>
          </cell>
          <cell r="IS32">
            <v>5.92</v>
          </cell>
          <cell r="IT32">
            <v>0</v>
          </cell>
          <cell r="IU32">
            <v>4.173</v>
          </cell>
          <cell r="IV32">
            <v>18.61</v>
          </cell>
          <cell r="IW32">
            <v>747.1</v>
          </cell>
          <cell r="IX32">
            <v>0</v>
          </cell>
          <cell r="IY32">
            <v>11.5</v>
          </cell>
          <cell r="IZ32">
            <v>0</v>
          </cell>
          <cell r="JA32">
            <v>0</v>
          </cell>
          <cell r="JB32">
            <v>0</v>
          </cell>
          <cell r="JC32">
            <v>354</v>
          </cell>
          <cell r="JD32">
            <v>360</v>
          </cell>
          <cell r="JE32">
            <v>-0.5</v>
          </cell>
          <cell r="JF32">
            <v>-3818</v>
          </cell>
          <cell r="JG32">
            <v>1.03</v>
          </cell>
          <cell r="JH32">
            <v>94.82</v>
          </cell>
          <cell r="JI32">
            <v>19.18</v>
          </cell>
          <cell r="JJ32">
            <v>33.880000000000003</v>
          </cell>
          <cell r="JK32">
            <v>41.76</v>
          </cell>
          <cell r="JL32">
            <v>12.33</v>
          </cell>
          <cell r="JM32">
            <v>39.93</v>
          </cell>
          <cell r="JN32">
            <v>37.44</v>
          </cell>
          <cell r="JO32">
            <v>89.7</v>
          </cell>
          <cell r="JP32">
            <v>5.51</v>
          </cell>
          <cell r="JQ32">
            <v>21.55</v>
          </cell>
          <cell r="JR32">
            <v>0</v>
          </cell>
          <cell r="JS32">
            <v>0</v>
          </cell>
          <cell r="JT32">
            <v>7635</v>
          </cell>
          <cell r="JU32">
            <v>4.2549999999999999</v>
          </cell>
          <cell r="JV32">
            <v>1161</v>
          </cell>
          <cell r="JW32">
            <v>740.1</v>
          </cell>
          <cell r="JX32">
            <v>-0.252</v>
          </cell>
          <cell r="JY32">
            <v>-1924</v>
          </cell>
          <cell r="JZ32">
            <v>-1701</v>
          </cell>
          <cell r="KA32">
            <v>356</v>
          </cell>
          <cell r="KB32">
            <v>747.1</v>
          </cell>
          <cell r="KC32">
            <v>7826</v>
          </cell>
          <cell r="KD32">
            <v>5846805</v>
          </cell>
          <cell r="KE32">
            <v>0</v>
          </cell>
          <cell r="KF32">
            <v>245071</v>
          </cell>
          <cell r="KG32">
            <v>701992</v>
          </cell>
        </row>
        <row r="33">
          <cell r="E33">
            <v>603</v>
          </cell>
          <cell r="F33">
            <v>603</v>
          </cell>
          <cell r="G33" t="str">
            <v>BENNETT</v>
          </cell>
          <cell r="H33" t="str">
            <v>Bennett</v>
          </cell>
          <cell r="I33">
            <v>0</v>
          </cell>
          <cell r="J33">
            <v>0</v>
          </cell>
          <cell r="K33">
            <v>0</v>
          </cell>
          <cell r="L33">
            <v>603</v>
          </cell>
          <cell r="M33">
            <v>1493320</v>
          </cell>
          <cell r="N33">
            <v>15459</v>
          </cell>
          <cell r="O33">
            <v>15999</v>
          </cell>
          <cell r="P33">
            <v>69000</v>
          </cell>
          <cell r="Q33">
            <v>53522</v>
          </cell>
          <cell r="R33">
            <v>30000</v>
          </cell>
          <cell r="S33">
            <v>150</v>
          </cell>
          <cell r="T33">
            <v>48385</v>
          </cell>
          <cell r="U33">
            <v>12600</v>
          </cell>
          <cell r="V33">
            <v>1012638</v>
          </cell>
          <cell r="W33">
            <v>2719</v>
          </cell>
          <cell r="X33">
            <v>233840</v>
          </cell>
          <cell r="Y33">
            <v>0</v>
          </cell>
          <cell r="Z33">
            <v>60000</v>
          </cell>
          <cell r="AA33">
            <v>70000</v>
          </cell>
          <cell r="AB33">
            <v>3117632</v>
          </cell>
          <cell r="AC33">
            <v>0</v>
          </cell>
          <cell r="AD33">
            <v>0</v>
          </cell>
          <cell r="AE33">
            <v>0</v>
          </cell>
          <cell r="AF33">
            <v>3117632</v>
          </cell>
          <cell r="AG33">
            <v>3287187</v>
          </cell>
          <cell r="AH33">
            <v>6404819</v>
          </cell>
          <cell r="AI33">
            <v>2149600</v>
          </cell>
          <cell r="AJ33">
            <v>46700</v>
          </cell>
          <cell r="AK33">
            <v>46000</v>
          </cell>
          <cell r="AL33">
            <v>113000</v>
          </cell>
          <cell r="AM33">
            <v>171500</v>
          </cell>
          <cell r="AN33">
            <v>75000</v>
          </cell>
          <cell r="AO33">
            <v>225500</v>
          </cell>
          <cell r="AP33">
            <v>128000</v>
          </cell>
          <cell r="AQ33">
            <v>0</v>
          </cell>
          <cell r="AR33">
            <v>805700</v>
          </cell>
          <cell r="AS33">
            <v>85400</v>
          </cell>
          <cell r="AT33">
            <v>375000</v>
          </cell>
          <cell r="AU33">
            <v>0</v>
          </cell>
          <cell r="AV33">
            <v>97021</v>
          </cell>
          <cell r="AW33">
            <v>472021</v>
          </cell>
          <cell r="AX33">
            <v>3512721</v>
          </cell>
          <cell r="AY33">
            <v>0</v>
          </cell>
          <cell r="AZ33">
            <v>3512721</v>
          </cell>
          <cell r="BA33">
            <v>2892098</v>
          </cell>
          <cell r="BB33">
            <v>6404819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20</v>
          </cell>
          <cell r="BZ33">
            <v>2024</v>
          </cell>
          <cell r="CA33">
            <v>2028</v>
          </cell>
          <cell r="CB33">
            <v>10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2020</v>
          </cell>
          <cell r="CO33">
            <v>2029</v>
          </cell>
          <cell r="CP33">
            <v>0.67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2.7</v>
          </cell>
          <cell r="CY33">
            <v>0</v>
          </cell>
          <cell r="CZ33">
            <v>1</v>
          </cell>
          <cell r="DA33">
            <v>136802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85553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972740</v>
          </cell>
          <cell r="DY33">
            <v>101599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1074339</v>
          </cell>
          <cell r="EG33">
            <v>300000</v>
          </cell>
          <cell r="EH33">
            <v>0</v>
          </cell>
          <cell r="EI33">
            <v>972740</v>
          </cell>
          <cell r="EJ33">
            <v>0</v>
          </cell>
          <cell r="EK33">
            <v>85553</v>
          </cell>
          <cell r="EL33">
            <v>85553</v>
          </cell>
          <cell r="EM33">
            <v>42138</v>
          </cell>
          <cell r="EN33">
            <v>127691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1502031</v>
          </cell>
          <cell r="EV33">
            <v>0</v>
          </cell>
          <cell r="EW33">
            <v>8.4136199999999999</v>
          </cell>
          <cell r="EX33">
            <v>2.3494299999999999</v>
          </cell>
          <cell r="EY33">
            <v>0</v>
          </cell>
          <cell r="EZ33">
            <v>0</v>
          </cell>
          <cell r="FA33">
            <v>0.67</v>
          </cell>
          <cell r="FB33">
            <v>0.33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11.76305</v>
          </cell>
          <cell r="FH33">
            <v>0</v>
          </cell>
          <cell r="FI33">
            <v>0</v>
          </cell>
          <cell r="FJ33">
            <v>7.6179500000000004</v>
          </cell>
          <cell r="FK33">
            <v>0.79566999999999999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2114392</v>
          </cell>
          <cell r="GK33">
            <v>7509</v>
          </cell>
          <cell r="GL33">
            <v>1389916</v>
          </cell>
          <cell r="GM33">
            <v>105883</v>
          </cell>
          <cell r="GN33">
            <v>138751</v>
          </cell>
          <cell r="GO33">
            <v>176762</v>
          </cell>
          <cell r="GP33">
            <v>67846</v>
          </cell>
          <cell r="GQ33">
            <v>4941</v>
          </cell>
          <cell r="GR33">
            <v>11131</v>
          </cell>
          <cell r="GS33">
            <v>12160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2114392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126799</v>
          </cell>
          <cell r="HG33">
            <v>0</v>
          </cell>
          <cell r="HH33">
            <v>12347</v>
          </cell>
          <cell r="HI33">
            <v>25946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1354471</v>
          </cell>
          <cell r="HO33">
            <v>49344</v>
          </cell>
          <cell r="HP33">
            <v>162498</v>
          </cell>
          <cell r="HQ33">
            <v>174875</v>
          </cell>
          <cell r="HR33">
            <v>66250</v>
          </cell>
          <cell r="HS33">
            <v>6537</v>
          </cell>
          <cell r="HT33">
            <v>10847</v>
          </cell>
          <cell r="HU33">
            <v>11853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2027614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119942</v>
          </cell>
          <cell r="II33">
            <v>0</v>
          </cell>
          <cell r="IJ33">
            <v>15152</v>
          </cell>
          <cell r="IK33">
            <v>19088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2027614</v>
          </cell>
          <cell r="IQ33">
            <v>0</v>
          </cell>
          <cell r="IR33">
            <v>0</v>
          </cell>
          <cell r="IS33">
            <v>20.079999999999998</v>
          </cell>
          <cell r="IT33">
            <v>0</v>
          </cell>
          <cell r="IU33">
            <v>0.93899999999999995</v>
          </cell>
          <cell r="IV33">
            <v>0</v>
          </cell>
          <cell r="IW33">
            <v>160.30000000000001</v>
          </cell>
          <cell r="IX33">
            <v>0</v>
          </cell>
          <cell r="IY33">
            <v>4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120</v>
          </cell>
          <cell r="JE33">
            <v>0</v>
          </cell>
          <cell r="JF33">
            <v>0</v>
          </cell>
          <cell r="JG33">
            <v>0.31</v>
          </cell>
          <cell r="JH33">
            <v>22.62</v>
          </cell>
          <cell r="JI33">
            <v>2.74</v>
          </cell>
          <cell r="JJ33">
            <v>9.08</v>
          </cell>
          <cell r="JK33">
            <v>10.8</v>
          </cell>
          <cell r="JL33">
            <v>0</v>
          </cell>
          <cell r="JM33">
            <v>5.45</v>
          </cell>
          <cell r="JN33">
            <v>10.08</v>
          </cell>
          <cell r="JO33">
            <v>15.53</v>
          </cell>
          <cell r="JP33">
            <v>21.94</v>
          </cell>
          <cell r="JQ33">
            <v>0</v>
          </cell>
          <cell r="JR33">
            <v>0</v>
          </cell>
          <cell r="JS33">
            <v>0</v>
          </cell>
          <cell r="JT33">
            <v>7731</v>
          </cell>
          <cell r="JU33">
            <v>0.93600000000000005</v>
          </cell>
          <cell r="JV33">
            <v>4713</v>
          </cell>
          <cell r="JW33">
            <v>175.2</v>
          </cell>
          <cell r="JX33">
            <v>1</v>
          </cell>
          <cell r="JY33">
            <v>0</v>
          </cell>
          <cell r="JZ33">
            <v>6749</v>
          </cell>
          <cell r="KA33">
            <v>106</v>
          </cell>
          <cell r="KB33">
            <v>160.30000000000001</v>
          </cell>
          <cell r="KC33">
            <v>7922</v>
          </cell>
          <cell r="KD33">
            <v>1269897</v>
          </cell>
          <cell r="KE33">
            <v>98119</v>
          </cell>
          <cell r="KF33">
            <v>181224</v>
          </cell>
          <cell r="KG33">
            <v>123029</v>
          </cell>
        </row>
        <row r="34">
          <cell r="E34">
            <v>609</v>
          </cell>
          <cell r="F34">
            <v>609</v>
          </cell>
          <cell r="G34" t="str">
            <v>BENTON</v>
          </cell>
          <cell r="H34" t="str">
            <v>Benton</v>
          </cell>
          <cell r="I34">
            <v>0</v>
          </cell>
          <cell r="J34">
            <v>0</v>
          </cell>
          <cell r="K34">
            <v>0</v>
          </cell>
          <cell r="L34">
            <v>609</v>
          </cell>
          <cell r="M34">
            <v>8147229</v>
          </cell>
          <cell r="N34">
            <v>112108</v>
          </cell>
          <cell r="O34">
            <v>490316</v>
          </cell>
          <cell r="P34">
            <v>1225170</v>
          </cell>
          <cell r="Q34">
            <v>78300</v>
          </cell>
          <cell r="R34">
            <v>710000</v>
          </cell>
          <cell r="S34">
            <v>504500</v>
          </cell>
          <cell r="T34">
            <v>500200</v>
          </cell>
          <cell r="U34">
            <v>0</v>
          </cell>
          <cell r="V34">
            <v>10095524</v>
          </cell>
          <cell r="W34">
            <v>35238</v>
          </cell>
          <cell r="X34">
            <v>2832850</v>
          </cell>
          <cell r="Y34">
            <v>0</v>
          </cell>
          <cell r="Z34">
            <v>145000</v>
          </cell>
          <cell r="AA34">
            <v>495000</v>
          </cell>
          <cell r="AB34">
            <v>25371435</v>
          </cell>
          <cell r="AC34">
            <v>0</v>
          </cell>
          <cell r="AD34">
            <v>965567</v>
          </cell>
          <cell r="AE34">
            <v>0</v>
          </cell>
          <cell r="AF34">
            <v>26337002</v>
          </cell>
          <cell r="AG34">
            <v>13139727</v>
          </cell>
          <cell r="AH34">
            <v>39476729</v>
          </cell>
          <cell r="AI34">
            <v>13503000</v>
          </cell>
          <cell r="AJ34">
            <v>500300</v>
          </cell>
          <cell r="AK34">
            <v>1077000</v>
          </cell>
          <cell r="AL34">
            <v>467800</v>
          </cell>
          <cell r="AM34">
            <v>1356000</v>
          </cell>
          <cell r="AN34">
            <v>447425</v>
          </cell>
          <cell r="AO34">
            <v>2260000</v>
          </cell>
          <cell r="AP34">
            <v>2020000</v>
          </cell>
          <cell r="AQ34">
            <v>0</v>
          </cell>
          <cell r="AR34">
            <v>8128525</v>
          </cell>
          <cell r="AS34">
            <v>1259300</v>
          </cell>
          <cell r="AT34">
            <v>1500000</v>
          </cell>
          <cell r="AU34">
            <v>965567</v>
          </cell>
          <cell r="AV34">
            <v>811133</v>
          </cell>
          <cell r="AW34">
            <v>3276700</v>
          </cell>
          <cell r="AX34">
            <v>26167525</v>
          </cell>
          <cell r="AY34">
            <v>965567</v>
          </cell>
          <cell r="AZ34">
            <v>27133092</v>
          </cell>
          <cell r="BA34">
            <v>12343637</v>
          </cell>
          <cell r="BB34">
            <v>39476729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20</v>
          </cell>
          <cell r="BZ34">
            <v>2025</v>
          </cell>
          <cell r="CA34">
            <v>2029</v>
          </cell>
          <cell r="CB34">
            <v>10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20</v>
          </cell>
          <cell r="CN34">
            <v>2025</v>
          </cell>
          <cell r="CO34">
            <v>2034</v>
          </cell>
          <cell r="CP34">
            <v>1.34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2.7</v>
          </cell>
          <cell r="CY34">
            <v>0</v>
          </cell>
          <cell r="CZ34">
            <v>4</v>
          </cell>
          <cell r="DA34">
            <v>1190434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4</v>
          </cell>
          <cell r="DI34">
            <v>1094416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6255541</v>
          </cell>
          <cell r="DY34">
            <v>423969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6679510</v>
          </cell>
          <cell r="EG34">
            <v>700000</v>
          </cell>
          <cell r="EH34">
            <v>0</v>
          </cell>
          <cell r="EI34">
            <v>6255541</v>
          </cell>
          <cell r="EJ34">
            <v>0</v>
          </cell>
          <cell r="EK34">
            <v>574371</v>
          </cell>
          <cell r="EL34">
            <v>574371</v>
          </cell>
          <cell r="EM34">
            <v>269520</v>
          </cell>
          <cell r="EN34">
            <v>843891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8223402</v>
          </cell>
          <cell r="EV34">
            <v>0</v>
          </cell>
          <cell r="EW34">
            <v>8.4071200000000008</v>
          </cell>
          <cell r="EX34">
            <v>0.88266999999999995</v>
          </cell>
          <cell r="EY34">
            <v>0</v>
          </cell>
          <cell r="EZ34">
            <v>0</v>
          </cell>
          <cell r="FA34">
            <v>0.70326</v>
          </cell>
          <cell r="FB34">
            <v>0.33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10.32305</v>
          </cell>
          <cell r="FH34">
            <v>0</v>
          </cell>
          <cell r="FI34">
            <v>0</v>
          </cell>
          <cell r="FJ34">
            <v>7.8880100000000004</v>
          </cell>
          <cell r="FK34">
            <v>0.51910999999999996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15181669</v>
          </cell>
          <cell r="GK34">
            <v>7443</v>
          </cell>
          <cell r="GL34">
            <v>11244140</v>
          </cell>
          <cell r="GM34">
            <v>0</v>
          </cell>
          <cell r="GN34">
            <v>146798</v>
          </cell>
          <cell r="GO34">
            <v>1108635</v>
          </cell>
          <cell r="GP34">
            <v>536498</v>
          </cell>
          <cell r="GQ34">
            <v>0</v>
          </cell>
          <cell r="GR34">
            <v>98552</v>
          </cell>
          <cell r="GS34">
            <v>108317</v>
          </cell>
          <cell r="GT34">
            <v>0</v>
          </cell>
          <cell r="GU34">
            <v>274268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15181669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887388</v>
          </cell>
          <cell r="HG34">
            <v>0</v>
          </cell>
          <cell r="HH34">
            <v>85478</v>
          </cell>
          <cell r="HI34">
            <v>363237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11786471</v>
          </cell>
          <cell r="HO34">
            <v>0</v>
          </cell>
          <cell r="HP34">
            <v>168960</v>
          </cell>
          <cell r="HQ34">
            <v>1157185</v>
          </cell>
          <cell r="HR34">
            <v>562293</v>
          </cell>
          <cell r="HS34">
            <v>0</v>
          </cell>
          <cell r="HT34">
            <v>102067</v>
          </cell>
          <cell r="HU34">
            <v>112198</v>
          </cell>
          <cell r="HV34">
            <v>0</v>
          </cell>
          <cell r="HW34">
            <v>286128</v>
          </cell>
          <cell r="HX34">
            <v>0</v>
          </cell>
          <cell r="HY34">
            <v>0</v>
          </cell>
          <cell r="HZ34">
            <v>0</v>
          </cell>
          <cell r="IA34">
            <v>-7443</v>
          </cell>
          <cell r="IB34">
            <v>15899293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928420</v>
          </cell>
          <cell r="II34">
            <v>0</v>
          </cell>
          <cell r="IJ34">
            <v>104406</v>
          </cell>
          <cell r="IK34">
            <v>393203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15899293</v>
          </cell>
          <cell r="IQ34">
            <v>0</v>
          </cell>
          <cell r="IR34">
            <v>0.3</v>
          </cell>
          <cell r="IS34">
            <v>14.33</v>
          </cell>
          <cell r="IT34">
            <v>105</v>
          </cell>
          <cell r="IU34">
            <v>5.5129999999999999</v>
          </cell>
          <cell r="IV34">
            <v>2.2000000000000002</v>
          </cell>
          <cell r="IW34">
            <v>1482</v>
          </cell>
          <cell r="IX34">
            <v>0</v>
          </cell>
          <cell r="IY34">
            <v>58</v>
          </cell>
          <cell r="IZ34">
            <v>0</v>
          </cell>
          <cell r="JA34">
            <v>0</v>
          </cell>
          <cell r="JB34">
            <v>0</v>
          </cell>
          <cell r="JC34">
            <v>649</v>
          </cell>
          <cell r="JD34">
            <v>640</v>
          </cell>
          <cell r="JE34">
            <v>0</v>
          </cell>
          <cell r="JF34">
            <v>0</v>
          </cell>
          <cell r="JG34">
            <v>1.83</v>
          </cell>
          <cell r="JH34">
            <v>150.97</v>
          </cell>
          <cell r="JI34">
            <v>42.47</v>
          </cell>
          <cell r="JJ34">
            <v>42.98</v>
          </cell>
          <cell r="JK34">
            <v>65.52</v>
          </cell>
          <cell r="JL34">
            <v>23.29</v>
          </cell>
          <cell r="JM34">
            <v>44.8</v>
          </cell>
          <cell r="JN34">
            <v>66.239999999999995</v>
          </cell>
          <cell r="JO34">
            <v>134.33000000000001</v>
          </cell>
          <cell r="JP34">
            <v>9.4600000000000009</v>
          </cell>
          <cell r="JQ34">
            <v>1.99</v>
          </cell>
          <cell r="JR34">
            <v>130</v>
          </cell>
          <cell r="JS34">
            <v>0.5</v>
          </cell>
          <cell r="JT34">
            <v>7665</v>
          </cell>
          <cell r="JU34">
            <v>5.6859999999999999</v>
          </cell>
          <cell r="JV34">
            <v>36101</v>
          </cell>
          <cell r="JW34">
            <v>1537.7</v>
          </cell>
          <cell r="JX34">
            <v>0</v>
          </cell>
          <cell r="JY34">
            <v>0</v>
          </cell>
          <cell r="JZ34">
            <v>0</v>
          </cell>
          <cell r="KA34">
            <v>625</v>
          </cell>
          <cell r="KB34">
            <v>1482</v>
          </cell>
          <cell r="KC34">
            <v>7856</v>
          </cell>
          <cell r="KD34">
            <v>11642592</v>
          </cell>
          <cell r="KE34">
            <v>261744</v>
          </cell>
          <cell r="KF34">
            <v>134620</v>
          </cell>
          <cell r="KG34">
            <v>1055296</v>
          </cell>
        </row>
        <row r="35">
          <cell r="E35">
            <v>621</v>
          </cell>
          <cell r="F35">
            <v>621</v>
          </cell>
          <cell r="G35" t="str">
            <v>BETTENDORF</v>
          </cell>
          <cell r="H35" t="str">
            <v>Bettendorf</v>
          </cell>
          <cell r="I35">
            <v>0</v>
          </cell>
          <cell r="J35">
            <v>0</v>
          </cell>
          <cell r="K35">
            <v>0</v>
          </cell>
          <cell r="L35">
            <v>621</v>
          </cell>
          <cell r="M35">
            <v>22554704</v>
          </cell>
          <cell r="N35">
            <v>379483</v>
          </cell>
          <cell r="O35">
            <v>0</v>
          </cell>
          <cell r="P35">
            <v>5407309</v>
          </cell>
          <cell r="Q35">
            <v>754000</v>
          </cell>
          <cell r="R35">
            <v>731653</v>
          </cell>
          <cell r="S35">
            <v>961555</v>
          </cell>
          <cell r="T35">
            <v>779795</v>
          </cell>
          <cell r="U35">
            <v>0</v>
          </cell>
          <cell r="V35">
            <v>29817302</v>
          </cell>
          <cell r="W35">
            <v>110244</v>
          </cell>
          <cell r="X35">
            <v>4949626</v>
          </cell>
          <cell r="Y35">
            <v>276119</v>
          </cell>
          <cell r="Z35">
            <v>416718</v>
          </cell>
          <cell r="AA35">
            <v>3401801</v>
          </cell>
          <cell r="AB35">
            <v>70540309</v>
          </cell>
          <cell r="AC35">
            <v>0</v>
          </cell>
          <cell r="AD35">
            <v>3581766</v>
          </cell>
          <cell r="AE35">
            <v>14822</v>
          </cell>
          <cell r="AF35">
            <v>74136897</v>
          </cell>
          <cell r="AG35">
            <v>33047582</v>
          </cell>
          <cell r="AH35">
            <v>107184479</v>
          </cell>
          <cell r="AI35">
            <v>40852883</v>
          </cell>
          <cell r="AJ35">
            <v>2293278</v>
          </cell>
          <cell r="AK35">
            <v>824773</v>
          </cell>
          <cell r="AL35">
            <v>1342964</v>
          </cell>
          <cell r="AM35">
            <v>3678766</v>
          </cell>
          <cell r="AN35">
            <v>3069998</v>
          </cell>
          <cell r="AO35">
            <v>6891391</v>
          </cell>
          <cell r="AP35">
            <v>1419626</v>
          </cell>
          <cell r="AQ35">
            <v>0</v>
          </cell>
          <cell r="AR35">
            <v>19520796</v>
          </cell>
          <cell r="AS35">
            <v>2144876</v>
          </cell>
          <cell r="AT35">
            <v>5248199</v>
          </cell>
          <cell r="AU35">
            <v>3430485</v>
          </cell>
          <cell r="AV35">
            <v>2202381</v>
          </cell>
          <cell r="AW35">
            <v>10881065</v>
          </cell>
          <cell r="AX35">
            <v>73399620</v>
          </cell>
          <cell r="AY35">
            <v>3581766</v>
          </cell>
          <cell r="AZ35">
            <v>77021733</v>
          </cell>
          <cell r="BA35">
            <v>30162746</v>
          </cell>
          <cell r="BB35">
            <v>107184479</v>
          </cell>
          <cell r="BC35">
            <v>0</v>
          </cell>
          <cell r="BD35">
            <v>0</v>
          </cell>
          <cell r="BE35">
            <v>40347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2024</v>
          </cell>
          <cell r="CA35">
            <v>2028</v>
          </cell>
          <cell r="CB35">
            <v>10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2025</v>
          </cell>
          <cell r="CO35">
            <v>2034</v>
          </cell>
          <cell r="CP35">
            <v>1.34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2.7</v>
          </cell>
          <cell r="CY35">
            <v>0</v>
          </cell>
          <cell r="CZ35">
            <v>0</v>
          </cell>
          <cell r="DA35">
            <v>3113627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2474789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14875790</v>
          </cell>
          <cell r="DY35">
            <v>2342693</v>
          </cell>
          <cell r="DZ35">
            <v>0</v>
          </cell>
          <cell r="EA35">
            <v>0</v>
          </cell>
          <cell r="EB35">
            <v>0</v>
          </cell>
          <cell r="EC35">
            <v>1631158</v>
          </cell>
          <cell r="ED35">
            <v>0</v>
          </cell>
          <cell r="EE35">
            <v>0</v>
          </cell>
          <cell r="EF35">
            <v>18849641</v>
          </cell>
          <cell r="EG35">
            <v>1000000</v>
          </cell>
          <cell r="EH35">
            <v>0</v>
          </cell>
          <cell r="EI35">
            <v>16506948</v>
          </cell>
          <cell r="EJ35">
            <v>0</v>
          </cell>
          <cell r="EK35">
            <v>2474789</v>
          </cell>
          <cell r="EL35">
            <v>2474789</v>
          </cell>
          <cell r="EM35">
            <v>609463</v>
          </cell>
          <cell r="EN35">
            <v>3084252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22933899</v>
          </cell>
          <cell r="EV35">
            <v>0</v>
          </cell>
          <cell r="EW35">
            <v>10.603059999999999</v>
          </cell>
          <cell r="EX35">
            <v>0.56549000000000005</v>
          </cell>
          <cell r="EY35">
            <v>0</v>
          </cell>
          <cell r="EZ35">
            <v>0</v>
          </cell>
          <cell r="FA35">
            <v>1.34</v>
          </cell>
          <cell r="FB35">
            <v>0.33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12.83855</v>
          </cell>
          <cell r="FH35">
            <v>0</v>
          </cell>
          <cell r="FI35">
            <v>0</v>
          </cell>
          <cell r="FJ35">
            <v>9.3345800000000008</v>
          </cell>
          <cell r="FK35">
            <v>1.2684800000000001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41958747</v>
          </cell>
          <cell r="GK35">
            <v>7452</v>
          </cell>
          <cell r="GL35">
            <v>30138124</v>
          </cell>
          <cell r="GM35">
            <v>0</v>
          </cell>
          <cell r="GN35">
            <v>420680</v>
          </cell>
          <cell r="GO35">
            <v>3565857</v>
          </cell>
          <cell r="GP35">
            <v>1470727</v>
          </cell>
          <cell r="GQ35">
            <v>0</v>
          </cell>
          <cell r="GR35">
            <v>258731</v>
          </cell>
          <cell r="GS35">
            <v>282639</v>
          </cell>
          <cell r="GT35">
            <v>0</v>
          </cell>
          <cell r="GU35">
            <v>1352681</v>
          </cell>
          <cell r="GV35">
            <v>0</v>
          </cell>
          <cell r="GW35">
            <v>0</v>
          </cell>
          <cell r="GX35">
            <v>0</v>
          </cell>
          <cell r="GY35">
            <v>-12784</v>
          </cell>
          <cell r="GZ35">
            <v>41958747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2260058</v>
          </cell>
          <cell r="HG35">
            <v>0</v>
          </cell>
          <cell r="HH35">
            <v>201731</v>
          </cell>
          <cell r="HI35">
            <v>900680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30827993</v>
          </cell>
          <cell r="HO35">
            <v>0</v>
          </cell>
          <cell r="HP35">
            <v>515048</v>
          </cell>
          <cell r="HQ35">
            <v>4158080</v>
          </cell>
          <cell r="HR35">
            <v>1526822</v>
          </cell>
          <cell r="HS35">
            <v>0</v>
          </cell>
          <cell r="HT35">
            <v>266638</v>
          </cell>
          <cell r="HU35">
            <v>291374</v>
          </cell>
          <cell r="HV35">
            <v>0</v>
          </cell>
          <cell r="HW35">
            <v>1288656</v>
          </cell>
          <cell r="HX35">
            <v>0</v>
          </cell>
          <cell r="HY35">
            <v>0</v>
          </cell>
          <cell r="HZ35">
            <v>0</v>
          </cell>
          <cell r="IA35">
            <v>-14904</v>
          </cell>
          <cell r="IB35">
            <v>43410674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2310250</v>
          </cell>
          <cell r="II35">
            <v>0</v>
          </cell>
          <cell r="IJ35">
            <v>244032</v>
          </cell>
          <cell r="IK35">
            <v>973463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43410674</v>
          </cell>
          <cell r="IQ35">
            <v>0</v>
          </cell>
          <cell r="IR35">
            <v>0</v>
          </cell>
          <cell r="IS35">
            <v>38.369999999999997</v>
          </cell>
          <cell r="IT35">
            <v>285</v>
          </cell>
          <cell r="IU35">
            <v>17.486000000000001</v>
          </cell>
          <cell r="IV35">
            <v>11.26</v>
          </cell>
          <cell r="IW35">
            <v>3952.5</v>
          </cell>
          <cell r="IX35">
            <v>0</v>
          </cell>
          <cell r="IY35">
            <v>116.5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2605</v>
          </cell>
          <cell r="JE35">
            <v>0</v>
          </cell>
          <cell r="JF35">
            <v>0</v>
          </cell>
          <cell r="JG35">
            <v>7.65</v>
          </cell>
          <cell r="JH35">
            <v>541.84</v>
          </cell>
          <cell r="JI35">
            <v>197.28</v>
          </cell>
          <cell r="JJ35">
            <v>149.44</v>
          </cell>
          <cell r="JK35">
            <v>195.12</v>
          </cell>
          <cell r="JL35">
            <v>200.02</v>
          </cell>
          <cell r="JM35">
            <v>135.58000000000001</v>
          </cell>
          <cell r="JN35">
            <v>174.96</v>
          </cell>
          <cell r="JO35">
            <v>510.56</v>
          </cell>
          <cell r="JP35">
            <v>37.950000000000003</v>
          </cell>
          <cell r="JQ35">
            <v>14.59</v>
          </cell>
          <cell r="JR35">
            <v>354</v>
          </cell>
          <cell r="JS35">
            <v>1</v>
          </cell>
          <cell r="JT35">
            <v>7674</v>
          </cell>
          <cell r="JU35">
            <v>17.407</v>
          </cell>
          <cell r="JV35">
            <v>19210</v>
          </cell>
          <cell r="JW35">
            <v>4017.2</v>
          </cell>
          <cell r="JX35">
            <v>1.21</v>
          </cell>
          <cell r="JY35">
            <v>9286</v>
          </cell>
          <cell r="JZ35">
            <v>8166</v>
          </cell>
          <cell r="KA35">
            <v>2626</v>
          </cell>
          <cell r="KB35">
            <v>3952.5</v>
          </cell>
          <cell r="KC35">
            <v>7865</v>
          </cell>
          <cell r="KD35">
            <v>31086413</v>
          </cell>
          <cell r="KE35">
            <v>49860</v>
          </cell>
          <cell r="KF35">
            <v>550133</v>
          </cell>
          <cell r="KG35">
            <v>4015554</v>
          </cell>
        </row>
        <row r="36">
          <cell r="E36">
            <v>720</v>
          </cell>
          <cell r="F36">
            <v>720</v>
          </cell>
          <cell r="G36" t="str">
            <v>BONDURANT-FARRAR</v>
          </cell>
          <cell r="H36" t="str">
            <v>Bondurant-Farrar</v>
          </cell>
          <cell r="I36">
            <v>0</v>
          </cell>
          <cell r="J36">
            <v>0</v>
          </cell>
          <cell r="K36">
            <v>0</v>
          </cell>
          <cell r="L36">
            <v>720</v>
          </cell>
          <cell r="M36">
            <v>15550990</v>
          </cell>
          <cell r="N36">
            <v>1278107</v>
          </cell>
          <cell r="O36">
            <v>0</v>
          </cell>
          <cell r="P36">
            <v>1600000</v>
          </cell>
          <cell r="Q36">
            <v>310500</v>
          </cell>
          <cell r="R36">
            <v>260280</v>
          </cell>
          <cell r="S36">
            <v>461250</v>
          </cell>
          <cell r="T36">
            <v>933470</v>
          </cell>
          <cell r="U36">
            <v>0</v>
          </cell>
          <cell r="V36">
            <v>20229252</v>
          </cell>
          <cell r="W36">
            <v>90242</v>
          </cell>
          <cell r="X36">
            <v>2814727</v>
          </cell>
          <cell r="Y36">
            <v>97333</v>
          </cell>
          <cell r="Z36">
            <v>125000</v>
          </cell>
          <cell r="AA36">
            <v>2346240</v>
          </cell>
          <cell r="AB36">
            <v>46097391</v>
          </cell>
          <cell r="AC36">
            <v>28320000</v>
          </cell>
          <cell r="AD36">
            <v>7022806</v>
          </cell>
          <cell r="AE36">
            <v>15000</v>
          </cell>
          <cell r="AF36">
            <v>81455197</v>
          </cell>
          <cell r="AG36">
            <v>14952777</v>
          </cell>
          <cell r="AH36">
            <v>96407974</v>
          </cell>
          <cell r="AI36">
            <v>23890765</v>
          </cell>
          <cell r="AJ36">
            <v>1236000</v>
          </cell>
          <cell r="AK36">
            <v>2975479</v>
          </cell>
          <cell r="AL36">
            <v>1085820</v>
          </cell>
          <cell r="AM36">
            <v>2399900</v>
          </cell>
          <cell r="AN36">
            <v>1048250</v>
          </cell>
          <cell r="AO36">
            <v>4657262</v>
          </cell>
          <cell r="AP36">
            <v>1363000</v>
          </cell>
          <cell r="AQ36">
            <v>0</v>
          </cell>
          <cell r="AR36">
            <v>14765711</v>
          </cell>
          <cell r="AS36">
            <v>2480000</v>
          </cell>
          <cell r="AT36">
            <v>28343000</v>
          </cell>
          <cell r="AU36">
            <v>6753886</v>
          </cell>
          <cell r="AV36">
            <v>1375067</v>
          </cell>
          <cell r="AW36">
            <v>36471953</v>
          </cell>
          <cell r="AX36">
            <v>77608429</v>
          </cell>
          <cell r="AY36">
            <v>7077806</v>
          </cell>
          <cell r="AZ36">
            <v>84686235</v>
          </cell>
          <cell r="BA36">
            <v>11721739</v>
          </cell>
          <cell r="BB36">
            <v>96407974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2024</v>
          </cell>
          <cell r="CA36">
            <v>2028</v>
          </cell>
          <cell r="CB36">
            <v>10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2019</v>
          </cell>
          <cell r="CO36">
            <v>2028</v>
          </cell>
          <cell r="CP36">
            <v>1.34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4.05</v>
          </cell>
          <cell r="CY36">
            <v>0</v>
          </cell>
          <cell r="CZ36">
            <v>0</v>
          </cell>
          <cell r="DA36">
            <v>2003378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1500826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7540244</v>
          </cell>
          <cell r="DY36">
            <v>1372314</v>
          </cell>
          <cell r="DZ36">
            <v>0</v>
          </cell>
          <cell r="EA36">
            <v>0</v>
          </cell>
          <cell r="EB36">
            <v>0</v>
          </cell>
          <cell r="EC36">
            <v>1009991</v>
          </cell>
          <cell r="ED36">
            <v>0</v>
          </cell>
          <cell r="EE36">
            <v>0</v>
          </cell>
          <cell r="EF36">
            <v>9922549</v>
          </cell>
          <cell r="EG36">
            <v>500000</v>
          </cell>
          <cell r="EH36">
            <v>0</v>
          </cell>
          <cell r="EI36">
            <v>8550235</v>
          </cell>
          <cell r="EJ36">
            <v>749200</v>
          </cell>
          <cell r="EK36">
            <v>751626</v>
          </cell>
          <cell r="EL36">
            <v>1500826</v>
          </cell>
          <cell r="EM36">
            <v>369606</v>
          </cell>
          <cell r="EN36">
            <v>1870432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4536080</v>
          </cell>
          <cell r="ET36">
            <v>0</v>
          </cell>
          <cell r="EU36">
            <v>16829064</v>
          </cell>
          <cell r="EV36">
            <v>0</v>
          </cell>
          <cell r="EW36">
            <v>10.72458</v>
          </cell>
          <cell r="EX36">
            <v>0.55549999999999999</v>
          </cell>
          <cell r="EY36">
            <v>0</v>
          </cell>
          <cell r="EZ36">
            <v>0</v>
          </cell>
          <cell r="FA36">
            <v>1.34</v>
          </cell>
          <cell r="FB36">
            <v>0.33</v>
          </cell>
          <cell r="FC36">
            <v>0</v>
          </cell>
          <cell r="FD36">
            <v>0</v>
          </cell>
          <cell r="FE36">
            <v>4.05</v>
          </cell>
          <cell r="FF36">
            <v>0</v>
          </cell>
          <cell r="FG36">
            <v>17.000080000000001</v>
          </cell>
          <cell r="FH36">
            <v>0</v>
          </cell>
          <cell r="FI36">
            <v>0</v>
          </cell>
          <cell r="FJ36">
            <v>9.4993200000000009</v>
          </cell>
          <cell r="FK36">
            <v>1.22526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24353141</v>
          </cell>
          <cell r="GK36">
            <v>7413</v>
          </cell>
          <cell r="GL36">
            <v>17966888</v>
          </cell>
          <cell r="GM36">
            <v>0</v>
          </cell>
          <cell r="GN36">
            <v>224629</v>
          </cell>
          <cell r="GO36">
            <v>1922636</v>
          </cell>
          <cell r="GP36">
            <v>848276</v>
          </cell>
          <cell r="GQ36">
            <v>0</v>
          </cell>
          <cell r="GR36">
            <v>148286</v>
          </cell>
          <cell r="GS36">
            <v>162861</v>
          </cell>
          <cell r="GT36">
            <v>0</v>
          </cell>
          <cell r="GU36">
            <v>375962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24353141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1158505</v>
          </cell>
          <cell r="HG36">
            <v>0</v>
          </cell>
          <cell r="HH36">
            <v>48369</v>
          </cell>
          <cell r="HI36">
            <v>389183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19201262</v>
          </cell>
          <cell r="HO36">
            <v>0</v>
          </cell>
          <cell r="HP36">
            <v>275868</v>
          </cell>
          <cell r="HQ36">
            <v>2049158</v>
          </cell>
          <cell r="HR36">
            <v>907019</v>
          </cell>
          <cell r="HS36">
            <v>0</v>
          </cell>
          <cell r="HT36">
            <v>159505</v>
          </cell>
          <cell r="HU36">
            <v>175214</v>
          </cell>
          <cell r="HV36">
            <v>0</v>
          </cell>
          <cell r="HW36">
            <v>399805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26060779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1268435</v>
          </cell>
          <cell r="II36">
            <v>0</v>
          </cell>
          <cell r="IJ36">
            <v>51957</v>
          </cell>
          <cell r="IK36">
            <v>416108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26060779</v>
          </cell>
          <cell r="IQ36">
            <v>0</v>
          </cell>
          <cell r="IR36">
            <v>0</v>
          </cell>
          <cell r="IS36">
            <v>19</v>
          </cell>
          <cell r="IT36">
            <v>56</v>
          </cell>
          <cell r="IU36">
            <v>8.3320000000000007</v>
          </cell>
          <cell r="IV36">
            <v>8.8000000000000007</v>
          </cell>
          <cell r="IW36">
            <v>2559.9</v>
          </cell>
          <cell r="IX36">
            <v>0</v>
          </cell>
          <cell r="IY36">
            <v>51.5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268.39</v>
          </cell>
          <cell r="JI36">
            <v>50.69</v>
          </cell>
          <cell r="JJ36">
            <v>85.94</v>
          </cell>
          <cell r="JK36">
            <v>131.76</v>
          </cell>
          <cell r="JL36">
            <v>52.06</v>
          </cell>
          <cell r="JM36">
            <v>86.55</v>
          </cell>
          <cell r="JN36">
            <v>133.19999999999999</v>
          </cell>
          <cell r="JO36">
            <v>271.81</v>
          </cell>
          <cell r="JP36">
            <v>19.510000000000002</v>
          </cell>
          <cell r="JQ36">
            <v>11.72</v>
          </cell>
          <cell r="JR36">
            <v>63</v>
          </cell>
          <cell r="JS36">
            <v>0</v>
          </cell>
          <cell r="JT36">
            <v>7635</v>
          </cell>
          <cell r="JU36">
            <v>8.5649999999999995</v>
          </cell>
          <cell r="JV36">
            <v>0</v>
          </cell>
          <cell r="JW36">
            <v>2514.9</v>
          </cell>
          <cell r="JX36">
            <v>1</v>
          </cell>
          <cell r="JY36">
            <v>7635</v>
          </cell>
          <cell r="JZ36">
            <v>6749</v>
          </cell>
          <cell r="KA36">
            <v>0</v>
          </cell>
          <cell r="KB36">
            <v>2559.9</v>
          </cell>
          <cell r="KC36">
            <v>7826</v>
          </cell>
          <cell r="KD36">
            <v>20033777</v>
          </cell>
          <cell r="KE36">
            <v>0</v>
          </cell>
          <cell r="KF36">
            <v>311436</v>
          </cell>
          <cell r="KG36">
            <v>2127185</v>
          </cell>
        </row>
        <row r="37">
          <cell r="E37">
            <v>729</v>
          </cell>
          <cell r="F37">
            <v>729</v>
          </cell>
          <cell r="G37" t="str">
            <v>BOONE</v>
          </cell>
          <cell r="H37" t="str">
            <v>Boone</v>
          </cell>
          <cell r="I37">
            <v>0</v>
          </cell>
          <cell r="J37">
            <v>0</v>
          </cell>
          <cell r="K37">
            <v>0</v>
          </cell>
          <cell r="L37">
            <v>729</v>
          </cell>
          <cell r="M37">
            <v>11279309</v>
          </cell>
          <cell r="N37">
            <v>196305</v>
          </cell>
          <cell r="O37">
            <v>153365</v>
          </cell>
          <cell r="P37">
            <v>1500000</v>
          </cell>
          <cell r="Q37">
            <v>105000</v>
          </cell>
          <cell r="R37">
            <v>375000</v>
          </cell>
          <cell r="S37">
            <v>290000</v>
          </cell>
          <cell r="T37">
            <v>366980</v>
          </cell>
          <cell r="U37">
            <v>0</v>
          </cell>
          <cell r="V37">
            <v>17363490</v>
          </cell>
          <cell r="W37">
            <v>74302</v>
          </cell>
          <cell r="X37">
            <v>2607875</v>
          </cell>
          <cell r="Y37">
            <v>238558</v>
          </cell>
          <cell r="Z37">
            <v>335000</v>
          </cell>
          <cell r="AA37">
            <v>1650000</v>
          </cell>
          <cell r="AB37">
            <v>36535184</v>
          </cell>
          <cell r="AC37">
            <v>0</v>
          </cell>
          <cell r="AD37">
            <v>2305978</v>
          </cell>
          <cell r="AE37">
            <v>0</v>
          </cell>
          <cell r="AF37">
            <v>38841162</v>
          </cell>
          <cell r="AG37">
            <v>16740094</v>
          </cell>
          <cell r="AH37">
            <v>55581256</v>
          </cell>
          <cell r="AI37">
            <v>20050000</v>
          </cell>
          <cell r="AJ37">
            <v>1060000</v>
          </cell>
          <cell r="AK37">
            <v>1414000</v>
          </cell>
          <cell r="AL37">
            <v>503000</v>
          </cell>
          <cell r="AM37">
            <v>1803000</v>
          </cell>
          <cell r="AN37">
            <v>1162600</v>
          </cell>
          <cell r="AO37">
            <v>3957500</v>
          </cell>
          <cell r="AP37">
            <v>885000</v>
          </cell>
          <cell r="AQ37">
            <v>0</v>
          </cell>
          <cell r="AR37">
            <v>10785100</v>
          </cell>
          <cell r="AS37">
            <v>1335000</v>
          </cell>
          <cell r="AT37">
            <v>640336</v>
          </cell>
          <cell r="AU37">
            <v>5139650</v>
          </cell>
          <cell r="AV37">
            <v>1114063</v>
          </cell>
          <cell r="AW37">
            <v>6894049</v>
          </cell>
          <cell r="AX37">
            <v>39064149</v>
          </cell>
          <cell r="AY37">
            <v>2305978</v>
          </cell>
          <cell r="AZ37">
            <v>41380127</v>
          </cell>
          <cell r="BA37">
            <v>14201129</v>
          </cell>
          <cell r="BB37">
            <v>55581256</v>
          </cell>
          <cell r="BC37">
            <v>0</v>
          </cell>
          <cell r="BD37">
            <v>0</v>
          </cell>
          <cell r="BE37">
            <v>10000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20</v>
          </cell>
          <cell r="BZ37">
            <v>2021</v>
          </cell>
          <cell r="CA37">
            <v>2025</v>
          </cell>
          <cell r="CB37">
            <v>10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2020</v>
          </cell>
          <cell r="CO37">
            <v>2029</v>
          </cell>
          <cell r="CP37">
            <v>1.34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0.13500000000000001</v>
          </cell>
          <cell r="CX37">
            <v>4.05</v>
          </cell>
          <cell r="CY37">
            <v>0</v>
          </cell>
          <cell r="CZ37">
            <v>1</v>
          </cell>
          <cell r="DA37">
            <v>1571188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958075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5910218</v>
          </cell>
          <cell r="DY37">
            <v>887086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6797304</v>
          </cell>
          <cell r="EG37">
            <v>500000</v>
          </cell>
          <cell r="EH37">
            <v>0</v>
          </cell>
          <cell r="EI37">
            <v>5910218</v>
          </cell>
          <cell r="EJ37">
            <v>890094</v>
          </cell>
          <cell r="EK37">
            <v>67981</v>
          </cell>
          <cell r="EL37">
            <v>958075</v>
          </cell>
          <cell r="EM37">
            <v>235944</v>
          </cell>
          <cell r="EN37">
            <v>1194019</v>
          </cell>
          <cell r="EO37">
            <v>0</v>
          </cell>
          <cell r="EP37">
            <v>0</v>
          </cell>
          <cell r="EQ37">
            <v>0</v>
          </cell>
          <cell r="ER37">
            <v>90247</v>
          </cell>
          <cell r="ES37">
            <v>2893180</v>
          </cell>
          <cell r="ET37">
            <v>0</v>
          </cell>
          <cell r="EU37">
            <v>11474748</v>
          </cell>
          <cell r="EV37">
            <v>0</v>
          </cell>
          <cell r="EW37">
            <v>10.08179</v>
          </cell>
          <cell r="EX37">
            <v>0.74795</v>
          </cell>
          <cell r="EY37">
            <v>0</v>
          </cell>
          <cell r="EZ37">
            <v>0</v>
          </cell>
          <cell r="FA37">
            <v>1.34</v>
          </cell>
          <cell r="FB37">
            <v>0.33</v>
          </cell>
          <cell r="FC37">
            <v>0</v>
          </cell>
          <cell r="FD37">
            <v>0.13500000000000001</v>
          </cell>
          <cell r="FE37">
            <v>4.0465099999999996</v>
          </cell>
          <cell r="FF37">
            <v>0</v>
          </cell>
          <cell r="FG37">
            <v>16.681249999999999</v>
          </cell>
          <cell r="FH37">
            <v>0</v>
          </cell>
          <cell r="FI37">
            <v>0</v>
          </cell>
          <cell r="FJ37">
            <v>8.8410799999999998</v>
          </cell>
          <cell r="FK37">
            <v>1.24071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21942937</v>
          </cell>
          <cell r="GK37">
            <v>7413</v>
          </cell>
          <cell r="GL37">
            <v>14975743</v>
          </cell>
          <cell r="GM37">
            <v>0</v>
          </cell>
          <cell r="GN37">
            <v>225111</v>
          </cell>
          <cell r="GO37">
            <v>2690326</v>
          </cell>
          <cell r="GP37">
            <v>753447</v>
          </cell>
          <cell r="GQ37">
            <v>0</v>
          </cell>
          <cell r="GR37">
            <v>130458</v>
          </cell>
          <cell r="GS37">
            <v>143281</v>
          </cell>
          <cell r="GT37">
            <v>0</v>
          </cell>
          <cell r="GU37">
            <v>729999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21942937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1011911</v>
          </cell>
          <cell r="HG37">
            <v>0</v>
          </cell>
          <cell r="HH37">
            <v>113626</v>
          </cell>
          <cell r="HI37">
            <v>337292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15556313</v>
          </cell>
          <cell r="HO37">
            <v>0</v>
          </cell>
          <cell r="HP37">
            <v>285381</v>
          </cell>
          <cell r="HQ37">
            <v>2766237</v>
          </cell>
          <cell r="HR37">
            <v>782050</v>
          </cell>
          <cell r="HS37">
            <v>0</v>
          </cell>
          <cell r="HT37">
            <v>135433</v>
          </cell>
          <cell r="HU37">
            <v>148771</v>
          </cell>
          <cell r="HV37">
            <v>0</v>
          </cell>
          <cell r="HW37">
            <v>755199</v>
          </cell>
          <cell r="HX37">
            <v>0</v>
          </cell>
          <cell r="HY37">
            <v>0</v>
          </cell>
          <cell r="HZ37">
            <v>0</v>
          </cell>
          <cell r="IA37">
            <v>5938</v>
          </cell>
          <cell r="IB37">
            <v>22797830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1040717</v>
          </cell>
          <cell r="II37">
            <v>0</v>
          </cell>
          <cell r="IJ37">
            <v>138795</v>
          </cell>
          <cell r="IK37">
            <v>427560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22797830</v>
          </cell>
          <cell r="IQ37">
            <v>0</v>
          </cell>
          <cell r="IR37">
            <v>3.2</v>
          </cell>
          <cell r="IS37">
            <v>26.63</v>
          </cell>
          <cell r="IT37">
            <v>149</v>
          </cell>
          <cell r="IU37">
            <v>9.6479999999999997</v>
          </cell>
          <cell r="IV37">
            <v>1.1000000000000001</v>
          </cell>
          <cell r="IW37">
            <v>1996.2</v>
          </cell>
          <cell r="IX37">
            <v>0</v>
          </cell>
          <cell r="IY37">
            <v>43.5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362.31</v>
          </cell>
          <cell r="JI37">
            <v>98.64</v>
          </cell>
          <cell r="JJ37">
            <v>128.31</v>
          </cell>
          <cell r="JK37">
            <v>135.36000000000001</v>
          </cell>
          <cell r="JL37">
            <v>110.97</v>
          </cell>
          <cell r="JM37">
            <v>119.24</v>
          </cell>
          <cell r="JN37">
            <v>123.12</v>
          </cell>
          <cell r="JO37">
            <v>353.33</v>
          </cell>
          <cell r="JP37">
            <v>27.03</v>
          </cell>
          <cell r="JQ37">
            <v>3.19</v>
          </cell>
          <cell r="JR37">
            <v>168</v>
          </cell>
          <cell r="JS37">
            <v>4</v>
          </cell>
          <cell r="JT37">
            <v>7635</v>
          </cell>
          <cell r="JU37">
            <v>9.14</v>
          </cell>
          <cell r="JV37">
            <v>9668</v>
          </cell>
          <cell r="JW37">
            <v>2037.5</v>
          </cell>
          <cell r="JX37">
            <v>-0.94599999999999995</v>
          </cell>
          <cell r="JY37">
            <v>-7223</v>
          </cell>
          <cell r="JZ37">
            <v>-6385</v>
          </cell>
          <cell r="KA37">
            <v>0</v>
          </cell>
          <cell r="KB37">
            <v>1996.2</v>
          </cell>
          <cell r="KC37">
            <v>7826</v>
          </cell>
          <cell r="KD37">
            <v>15622261</v>
          </cell>
          <cell r="KE37">
            <v>89615</v>
          </cell>
          <cell r="KF37">
            <v>308031</v>
          </cell>
          <cell r="KG37">
            <v>2765161</v>
          </cell>
        </row>
        <row r="38">
          <cell r="E38">
            <v>747</v>
          </cell>
          <cell r="F38">
            <v>747</v>
          </cell>
          <cell r="G38" t="str">
            <v>BOYDEN-HULL</v>
          </cell>
          <cell r="H38" t="str">
            <v>Boyden-Hull</v>
          </cell>
          <cell r="I38">
            <v>0</v>
          </cell>
          <cell r="J38">
            <v>0</v>
          </cell>
          <cell r="K38">
            <v>0</v>
          </cell>
          <cell r="L38">
            <v>747</v>
          </cell>
          <cell r="M38">
            <v>4653306</v>
          </cell>
          <cell r="N38">
            <v>47179</v>
          </cell>
          <cell r="O38">
            <v>91204</v>
          </cell>
          <cell r="P38">
            <v>400000</v>
          </cell>
          <cell r="Q38">
            <v>163500</v>
          </cell>
          <cell r="R38">
            <v>175000</v>
          </cell>
          <cell r="S38">
            <v>360000</v>
          </cell>
          <cell r="T38">
            <v>105725</v>
          </cell>
          <cell r="U38">
            <v>0</v>
          </cell>
          <cell r="V38">
            <v>4538860</v>
          </cell>
          <cell r="W38">
            <v>12943</v>
          </cell>
          <cell r="X38">
            <v>897640</v>
          </cell>
          <cell r="Y38">
            <v>1300</v>
          </cell>
          <cell r="Z38">
            <v>75000</v>
          </cell>
          <cell r="AA38">
            <v>370000</v>
          </cell>
          <cell r="AB38">
            <v>11891657</v>
          </cell>
          <cell r="AC38">
            <v>0</v>
          </cell>
          <cell r="AD38">
            <v>175000</v>
          </cell>
          <cell r="AE38">
            <v>0</v>
          </cell>
          <cell r="AF38">
            <v>12066657</v>
          </cell>
          <cell r="AG38">
            <v>6099357</v>
          </cell>
          <cell r="AH38">
            <v>18166014</v>
          </cell>
          <cell r="AI38">
            <v>7010000</v>
          </cell>
          <cell r="AJ38">
            <v>155000</v>
          </cell>
          <cell r="AK38">
            <v>275000</v>
          </cell>
          <cell r="AL38">
            <v>405000</v>
          </cell>
          <cell r="AM38">
            <v>510000</v>
          </cell>
          <cell r="AN38">
            <v>375000</v>
          </cell>
          <cell r="AO38">
            <v>1390000</v>
          </cell>
          <cell r="AP38">
            <v>830000</v>
          </cell>
          <cell r="AQ38">
            <v>0</v>
          </cell>
          <cell r="AR38">
            <v>3940000</v>
          </cell>
          <cell r="AS38">
            <v>475000</v>
          </cell>
          <cell r="AT38">
            <v>700000</v>
          </cell>
          <cell r="AU38">
            <v>1189551</v>
          </cell>
          <cell r="AV38">
            <v>367620</v>
          </cell>
          <cell r="AW38">
            <v>2257171</v>
          </cell>
          <cell r="AX38">
            <v>13682171</v>
          </cell>
          <cell r="AY38">
            <v>175000</v>
          </cell>
          <cell r="AZ38">
            <v>13857171</v>
          </cell>
          <cell r="BA38">
            <v>4308843</v>
          </cell>
          <cell r="BB38">
            <v>18166014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</v>
          </cell>
          <cell r="BZ38">
            <v>2025</v>
          </cell>
          <cell r="CA38">
            <v>2029</v>
          </cell>
          <cell r="CB38">
            <v>10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2017</v>
          </cell>
          <cell r="CO38">
            <v>2026</v>
          </cell>
          <cell r="CP38">
            <v>1.34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2.7</v>
          </cell>
          <cell r="CY38">
            <v>0</v>
          </cell>
          <cell r="CZ38">
            <v>3</v>
          </cell>
          <cell r="DA38">
            <v>441073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505257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2386386</v>
          </cell>
          <cell r="DY38">
            <v>183077</v>
          </cell>
          <cell r="DZ38">
            <v>0</v>
          </cell>
          <cell r="EA38">
            <v>0</v>
          </cell>
          <cell r="EB38">
            <v>0</v>
          </cell>
          <cell r="EC38">
            <v>36719</v>
          </cell>
          <cell r="ED38">
            <v>0</v>
          </cell>
          <cell r="EE38">
            <v>0</v>
          </cell>
          <cell r="EF38">
            <v>2606182</v>
          </cell>
          <cell r="EG38">
            <v>450000</v>
          </cell>
          <cell r="EH38">
            <v>0</v>
          </cell>
          <cell r="EI38">
            <v>2423105</v>
          </cell>
          <cell r="EJ38">
            <v>0</v>
          </cell>
          <cell r="EK38">
            <v>505257</v>
          </cell>
          <cell r="EL38">
            <v>505257</v>
          </cell>
          <cell r="EM38">
            <v>124429</v>
          </cell>
          <cell r="EN38">
            <v>629686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1013501</v>
          </cell>
          <cell r="ET38">
            <v>0</v>
          </cell>
          <cell r="EU38">
            <v>4699370</v>
          </cell>
          <cell r="EV38">
            <v>0</v>
          </cell>
          <cell r="EW38">
            <v>8.4508200000000002</v>
          </cell>
          <cell r="EX38">
            <v>1.47925</v>
          </cell>
          <cell r="EY38">
            <v>0</v>
          </cell>
          <cell r="EZ38">
            <v>0</v>
          </cell>
          <cell r="FA38">
            <v>1.34</v>
          </cell>
          <cell r="FB38">
            <v>0.33</v>
          </cell>
          <cell r="FC38">
            <v>0</v>
          </cell>
          <cell r="FD38">
            <v>0</v>
          </cell>
          <cell r="FE38">
            <v>2.6879200000000001</v>
          </cell>
          <cell r="FF38">
            <v>0</v>
          </cell>
          <cell r="FG38">
            <v>14.287990000000001</v>
          </cell>
          <cell r="FH38">
            <v>0</v>
          </cell>
          <cell r="FI38">
            <v>0</v>
          </cell>
          <cell r="FJ38">
            <v>7.9652799999999999</v>
          </cell>
          <cell r="FK38">
            <v>0.48554000000000003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6368149</v>
          </cell>
          <cell r="GK38">
            <v>7413</v>
          </cell>
          <cell r="GL38">
            <v>4241719</v>
          </cell>
          <cell r="GM38">
            <v>96237</v>
          </cell>
          <cell r="GN38">
            <v>289100</v>
          </cell>
          <cell r="GO38">
            <v>615872</v>
          </cell>
          <cell r="GP38">
            <v>216767</v>
          </cell>
          <cell r="GQ38">
            <v>645</v>
          </cell>
          <cell r="GR38">
            <v>56941</v>
          </cell>
          <cell r="GS38">
            <v>63786</v>
          </cell>
          <cell r="GT38">
            <v>0</v>
          </cell>
          <cell r="GU38">
            <v>132329</v>
          </cell>
          <cell r="GV38">
            <v>0</v>
          </cell>
          <cell r="GW38">
            <v>0</v>
          </cell>
          <cell r="GX38">
            <v>0</v>
          </cell>
          <cell r="GY38">
            <v>2240</v>
          </cell>
          <cell r="GZ38">
            <v>6368149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344564</v>
          </cell>
          <cell r="HG38">
            <v>0</v>
          </cell>
          <cell r="HH38">
            <v>33671</v>
          </cell>
          <cell r="HI38">
            <v>233510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4340498</v>
          </cell>
          <cell r="HO38">
            <v>0</v>
          </cell>
          <cell r="HP38">
            <v>292795</v>
          </cell>
          <cell r="HQ38">
            <v>649357</v>
          </cell>
          <cell r="HR38">
            <v>222547</v>
          </cell>
          <cell r="HS38">
            <v>0</v>
          </cell>
          <cell r="HT38">
            <v>59015</v>
          </cell>
          <cell r="HU38">
            <v>66084</v>
          </cell>
          <cell r="HV38">
            <v>0</v>
          </cell>
          <cell r="HW38">
            <v>134857</v>
          </cell>
          <cell r="HX38">
            <v>0</v>
          </cell>
          <cell r="HY38">
            <v>0</v>
          </cell>
          <cell r="HZ38">
            <v>0</v>
          </cell>
          <cell r="IA38">
            <v>1927</v>
          </cell>
          <cell r="IB38">
            <v>6419685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345374</v>
          </cell>
          <cell r="II38">
            <v>0</v>
          </cell>
          <cell r="IJ38">
            <v>40839</v>
          </cell>
          <cell r="IK38">
            <v>229050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6419685</v>
          </cell>
          <cell r="IQ38">
            <v>0</v>
          </cell>
          <cell r="IR38">
            <v>5.2</v>
          </cell>
          <cell r="IS38">
            <v>21.43</v>
          </cell>
          <cell r="IT38">
            <v>382</v>
          </cell>
          <cell r="IU38">
            <v>2.6890000000000001</v>
          </cell>
          <cell r="IV38">
            <v>14.23</v>
          </cell>
          <cell r="IW38">
            <v>563.6</v>
          </cell>
          <cell r="IX38">
            <v>0</v>
          </cell>
          <cell r="IY38">
            <v>31</v>
          </cell>
          <cell r="IZ38">
            <v>0</v>
          </cell>
          <cell r="JA38">
            <v>0</v>
          </cell>
          <cell r="JB38">
            <v>0</v>
          </cell>
          <cell r="JC38">
            <v>429</v>
          </cell>
          <cell r="JD38">
            <v>430</v>
          </cell>
          <cell r="JE38">
            <v>0</v>
          </cell>
          <cell r="JF38">
            <v>0</v>
          </cell>
          <cell r="JG38">
            <v>1.21</v>
          </cell>
          <cell r="JH38">
            <v>85.05</v>
          </cell>
          <cell r="JI38">
            <v>26.03</v>
          </cell>
          <cell r="JJ38">
            <v>26.62</v>
          </cell>
          <cell r="JK38">
            <v>32.4</v>
          </cell>
          <cell r="JL38">
            <v>26.03</v>
          </cell>
          <cell r="JM38">
            <v>22.99</v>
          </cell>
          <cell r="JN38">
            <v>25.2</v>
          </cell>
          <cell r="JO38">
            <v>74.22</v>
          </cell>
          <cell r="JP38">
            <v>20.13</v>
          </cell>
          <cell r="JQ38">
            <v>14.75</v>
          </cell>
          <cell r="JR38">
            <v>398</v>
          </cell>
          <cell r="JS38">
            <v>4.2</v>
          </cell>
          <cell r="JT38">
            <v>7635</v>
          </cell>
          <cell r="JU38">
            <v>2.8559999999999999</v>
          </cell>
          <cell r="JV38">
            <v>7102</v>
          </cell>
          <cell r="JW38">
            <v>568.5</v>
          </cell>
          <cell r="JX38">
            <v>0</v>
          </cell>
          <cell r="JY38">
            <v>0</v>
          </cell>
          <cell r="JZ38">
            <v>0</v>
          </cell>
          <cell r="KA38">
            <v>422</v>
          </cell>
          <cell r="KB38">
            <v>563.6</v>
          </cell>
          <cell r="KC38">
            <v>7826</v>
          </cell>
          <cell r="KD38">
            <v>4410734</v>
          </cell>
          <cell r="KE38">
            <v>0</v>
          </cell>
          <cell r="KF38">
            <v>295322</v>
          </cell>
          <cell r="KG38">
            <v>580846</v>
          </cell>
        </row>
        <row r="39">
          <cell r="E39">
            <v>1917</v>
          </cell>
          <cell r="F39">
            <v>1917</v>
          </cell>
          <cell r="G39" t="str">
            <v>BOYER VALLEY</v>
          </cell>
          <cell r="H39" t="str">
            <v>Boyer Valley</v>
          </cell>
          <cell r="I39">
            <v>0</v>
          </cell>
          <cell r="J39">
            <v>0</v>
          </cell>
          <cell r="K39">
            <v>0</v>
          </cell>
          <cell r="L39">
            <v>1917</v>
          </cell>
          <cell r="M39">
            <v>3467988</v>
          </cell>
          <cell r="N39">
            <v>31587</v>
          </cell>
          <cell r="O39">
            <v>158669</v>
          </cell>
          <cell r="P39">
            <v>366438</v>
          </cell>
          <cell r="Q39">
            <v>374749</v>
          </cell>
          <cell r="R39">
            <v>107565</v>
          </cell>
          <cell r="S39">
            <v>230625</v>
          </cell>
          <cell r="T39">
            <v>167973</v>
          </cell>
          <cell r="U39">
            <v>0</v>
          </cell>
          <cell r="V39">
            <v>2330609</v>
          </cell>
          <cell r="W39">
            <v>6447</v>
          </cell>
          <cell r="X39">
            <v>564090</v>
          </cell>
          <cell r="Y39">
            <v>22761</v>
          </cell>
          <cell r="Z39">
            <v>82950</v>
          </cell>
          <cell r="AA39">
            <v>366800</v>
          </cell>
          <cell r="AB39">
            <v>8279251</v>
          </cell>
          <cell r="AC39">
            <v>0</v>
          </cell>
          <cell r="AD39">
            <v>5125</v>
          </cell>
          <cell r="AE39">
            <v>0</v>
          </cell>
          <cell r="AF39">
            <v>8284376</v>
          </cell>
          <cell r="AG39">
            <v>4609551</v>
          </cell>
          <cell r="AH39">
            <v>12893927</v>
          </cell>
          <cell r="AI39">
            <v>4783025</v>
          </cell>
          <cell r="AJ39">
            <v>198500</v>
          </cell>
          <cell r="AK39">
            <v>469000</v>
          </cell>
          <cell r="AL39">
            <v>265000</v>
          </cell>
          <cell r="AM39">
            <v>443270</v>
          </cell>
          <cell r="AN39">
            <v>266600</v>
          </cell>
          <cell r="AO39">
            <v>683750</v>
          </cell>
          <cell r="AP39">
            <v>350000</v>
          </cell>
          <cell r="AQ39">
            <v>0</v>
          </cell>
          <cell r="AR39">
            <v>2676120</v>
          </cell>
          <cell r="AS39">
            <v>520900</v>
          </cell>
          <cell r="AT39">
            <v>600000</v>
          </cell>
          <cell r="AU39">
            <v>605438</v>
          </cell>
          <cell r="AV39">
            <v>205436</v>
          </cell>
          <cell r="AW39">
            <v>1410874</v>
          </cell>
          <cell r="AX39">
            <v>9390919</v>
          </cell>
          <cell r="AY39">
            <v>7500</v>
          </cell>
          <cell r="AZ39">
            <v>9398419</v>
          </cell>
          <cell r="BA39">
            <v>3495508</v>
          </cell>
          <cell r="BB39">
            <v>12893927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20</v>
          </cell>
          <cell r="BZ39">
            <v>2024</v>
          </cell>
          <cell r="CA39">
            <v>2028</v>
          </cell>
          <cell r="CB39">
            <v>10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20</v>
          </cell>
          <cell r="CN39">
            <v>2024</v>
          </cell>
          <cell r="CO39">
            <v>2033</v>
          </cell>
          <cell r="CP39">
            <v>1.34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4.05</v>
          </cell>
          <cell r="CY39">
            <v>0</v>
          </cell>
          <cell r="CZ39">
            <v>5</v>
          </cell>
          <cell r="DA39">
            <v>301771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1</v>
          </cell>
          <cell r="DI39">
            <v>324378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2012592</v>
          </cell>
          <cell r="DY39">
            <v>129546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2142138</v>
          </cell>
          <cell r="EG39">
            <v>346750</v>
          </cell>
          <cell r="EH39">
            <v>0</v>
          </cell>
          <cell r="EI39">
            <v>2012592</v>
          </cell>
          <cell r="EJ39">
            <v>0</v>
          </cell>
          <cell r="EK39">
            <v>298950</v>
          </cell>
          <cell r="EL39">
            <v>298950</v>
          </cell>
          <cell r="EM39">
            <v>96437</v>
          </cell>
          <cell r="EN39">
            <v>395387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605438</v>
          </cell>
          <cell r="ET39">
            <v>0</v>
          </cell>
          <cell r="EU39">
            <v>3489714</v>
          </cell>
          <cell r="EV39">
            <v>0</v>
          </cell>
          <cell r="EW39">
            <v>7.4832299999999998</v>
          </cell>
          <cell r="EX39">
            <v>1.2129099999999999</v>
          </cell>
          <cell r="EY39">
            <v>0</v>
          </cell>
          <cell r="EZ39">
            <v>0</v>
          </cell>
          <cell r="FA39">
            <v>1.0229900000000001</v>
          </cell>
          <cell r="FB39">
            <v>0.33</v>
          </cell>
          <cell r="FC39">
            <v>0</v>
          </cell>
          <cell r="FD39">
            <v>0</v>
          </cell>
          <cell r="FE39">
            <v>2.0717699999999999</v>
          </cell>
          <cell r="FF39">
            <v>0</v>
          </cell>
          <cell r="FG39">
            <v>12.120900000000001</v>
          </cell>
          <cell r="FH39">
            <v>0</v>
          </cell>
          <cell r="FI39">
            <v>0</v>
          </cell>
          <cell r="FJ39">
            <v>7.03993</v>
          </cell>
          <cell r="FK39">
            <v>0.44330000000000003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4211834</v>
          </cell>
          <cell r="GK39">
            <v>7413</v>
          </cell>
          <cell r="GL39">
            <v>2940737</v>
          </cell>
          <cell r="GM39">
            <v>0</v>
          </cell>
          <cell r="GN39">
            <v>195644</v>
          </cell>
          <cell r="GO39">
            <v>331509</v>
          </cell>
          <cell r="GP39">
            <v>143117</v>
          </cell>
          <cell r="GQ39">
            <v>214</v>
          </cell>
          <cell r="GR39">
            <v>24265</v>
          </cell>
          <cell r="GS39">
            <v>26825</v>
          </cell>
          <cell r="GT39">
            <v>0</v>
          </cell>
          <cell r="GU39">
            <v>71674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4211834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247787</v>
          </cell>
          <cell r="HG39">
            <v>0</v>
          </cell>
          <cell r="HH39">
            <v>27281</v>
          </cell>
          <cell r="HI39">
            <v>81543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2895192</v>
          </cell>
          <cell r="HO39">
            <v>74952</v>
          </cell>
          <cell r="HP39">
            <v>128024</v>
          </cell>
          <cell r="HQ39">
            <v>295322</v>
          </cell>
          <cell r="HR39">
            <v>139547</v>
          </cell>
          <cell r="HS39">
            <v>3784</v>
          </cell>
          <cell r="HT39">
            <v>23749</v>
          </cell>
          <cell r="HU39">
            <v>26255</v>
          </cell>
          <cell r="HV39">
            <v>0</v>
          </cell>
          <cell r="HW39">
            <v>70275</v>
          </cell>
          <cell r="HX39">
            <v>0</v>
          </cell>
          <cell r="HY39">
            <v>0</v>
          </cell>
          <cell r="HZ39">
            <v>0</v>
          </cell>
          <cell r="IA39">
            <v>-7546</v>
          </cell>
          <cell r="IB39">
            <v>4120980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252284</v>
          </cell>
          <cell r="II39">
            <v>0</v>
          </cell>
          <cell r="IJ39">
            <v>33687</v>
          </cell>
          <cell r="IK39">
            <v>110708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4120980</v>
          </cell>
          <cell r="IQ39">
            <v>0</v>
          </cell>
          <cell r="IR39">
            <v>0</v>
          </cell>
          <cell r="IS39">
            <v>14.09</v>
          </cell>
          <cell r="IT39">
            <v>3</v>
          </cell>
          <cell r="IU39">
            <v>1.738</v>
          </cell>
          <cell r="IV39">
            <v>0.94</v>
          </cell>
          <cell r="IW39">
            <v>385.6</v>
          </cell>
          <cell r="IX39">
            <v>0</v>
          </cell>
          <cell r="IY39">
            <v>12.5</v>
          </cell>
          <cell r="IZ39">
            <v>0</v>
          </cell>
          <cell r="JA39">
            <v>0</v>
          </cell>
          <cell r="JB39">
            <v>0</v>
          </cell>
          <cell r="JC39">
            <v>294</v>
          </cell>
          <cell r="JD39">
            <v>311</v>
          </cell>
          <cell r="JE39">
            <v>0</v>
          </cell>
          <cell r="JF39">
            <v>0</v>
          </cell>
          <cell r="JG39">
            <v>0.87</v>
          </cell>
          <cell r="JH39">
            <v>38.68</v>
          </cell>
          <cell r="JI39">
            <v>16.440000000000001</v>
          </cell>
          <cell r="JJ39">
            <v>4.24</v>
          </cell>
          <cell r="JK39">
            <v>18</v>
          </cell>
          <cell r="JL39">
            <v>13.7</v>
          </cell>
          <cell r="JM39">
            <v>6.06</v>
          </cell>
          <cell r="JN39">
            <v>18.72</v>
          </cell>
          <cell r="JO39">
            <v>38.479999999999997</v>
          </cell>
          <cell r="JP39">
            <v>20.49</v>
          </cell>
          <cell r="JQ39">
            <v>2.0299999999999998</v>
          </cell>
          <cell r="JR39">
            <v>3</v>
          </cell>
          <cell r="JS39">
            <v>0</v>
          </cell>
          <cell r="JT39">
            <v>7635</v>
          </cell>
          <cell r="JU39">
            <v>1.7070000000000001</v>
          </cell>
          <cell r="JV39">
            <v>0</v>
          </cell>
          <cell r="JW39">
            <v>379.2</v>
          </cell>
          <cell r="JX39">
            <v>-3.1680000000000001</v>
          </cell>
          <cell r="JY39">
            <v>-1283</v>
          </cell>
          <cell r="JZ39">
            <v>-21381</v>
          </cell>
          <cell r="KA39">
            <v>298</v>
          </cell>
          <cell r="KB39">
            <v>385.6</v>
          </cell>
          <cell r="KC39">
            <v>7826</v>
          </cell>
          <cell r="KD39">
            <v>3017706</v>
          </cell>
          <cell r="KE39">
            <v>0</v>
          </cell>
          <cell r="KF39">
            <v>189601</v>
          </cell>
          <cell r="KG39">
            <v>301144</v>
          </cell>
        </row>
        <row r="40">
          <cell r="E40">
            <v>846</v>
          </cell>
          <cell r="F40">
            <v>846</v>
          </cell>
          <cell r="G40" t="str">
            <v>BROOKLYN-GUERNSEY-MALCOM</v>
          </cell>
          <cell r="H40" t="str">
            <v>Brooklyn-Guernsey-Malcom</v>
          </cell>
          <cell r="I40">
            <v>0</v>
          </cell>
          <cell r="J40">
            <v>0</v>
          </cell>
          <cell r="K40">
            <v>0</v>
          </cell>
          <cell r="L40">
            <v>846</v>
          </cell>
          <cell r="M40">
            <v>4476537</v>
          </cell>
          <cell r="N40">
            <v>49565</v>
          </cell>
          <cell r="O40">
            <v>75806</v>
          </cell>
          <cell r="P40">
            <v>637520</v>
          </cell>
          <cell r="Q40">
            <v>26140</v>
          </cell>
          <cell r="R40">
            <v>315000</v>
          </cell>
          <cell r="S40">
            <v>110240</v>
          </cell>
          <cell r="T40">
            <v>239476</v>
          </cell>
          <cell r="U40">
            <v>0</v>
          </cell>
          <cell r="V40">
            <v>3772584</v>
          </cell>
          <cell r="W40">
            <v>12044</v>
          </cell>
          <cell r="X40">
            <v>538772</v>
          </cell>
          <cell r="Y40">
            <v>0</v>
          </cell>
          <cell r="Z40">
            <v>62400</v>
          </cell>
          <cell r="AA40">
            <v>290940</v>
          </cell>
          <cell r="AB40">
            <v>10607024</v>
          </cell>
          <cell r="AC40">
            <v>0</v>
          </cell>
          <cell r="AD40">
            <v>0</v>
          </cell>
          <cell r="AE40">
            <v>0</v>
          </cell>
          <cell r="AF40">
            <v>10607024</v>
          </cell>
          <cell r="AG40">
            <v>4408931</v>
          </cell>
          <cell r="AH40">
            <v>15015955</v>
          </cell>
          <cell r="AI40">
            <v>6100000</v>
          </cell>
          <cell r="AJ40">
            <v>154776</v>
          </cell>
          <cell r="AK40">
            <v>315286</v>
          </cell>
          <cell r="AL40">
            <v>414558</v>
          </cell>
          <cell r="AM40">
            <v>414040</v>
          </cell>
          <cell r="AN40">
            <v>171759</v>
          </cell>
          <cell r="AO40">
            <v>1041104</v>
          </cell>
          <cell r="AP40">
            <v>435668</v>
          </cell>
          <cell r="AQ40">
            <v>0</v>
          </cell>
          <cell r="AR40">
            <v>2947191</v>
          </cell>
          <cell r="AS40">
            <v>296920</v>
          </cell>
          <cell r="AT40">
            <v>0</v>
          </cell>
          <cell r="AU40">
            <v>-5726</v>
          </cell>
          <cell r="AV40">
            <v>289210</v>
          </cell>
          <cell r="AW40">
            <v>283484</v>
          </cell>
          <cell r="AX40">
            <v>9627595</v>
          </cell>
          <cell r="AY40">
            <v>0</v>
          </cell>
          <cell r="AZ40">
            <v>9627595</v>
          </cell>
          <cell r="BA40">
            <v>5388360</v>
          </cell>
          <cell r="BB40">
            <v>15015955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20</v>
          </cell>
          <cell r="BZ40">
            <v>2021</v>
          </cell>
          <cell r="CA40">
            <v>2025</v>
          </cell>
          <cell r="CB40">
            <v>10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20</v>
          </cell>
          <cell r="CN40">
            <v>2021</v>
          </cell>
          <cell r="CO40">
            <v>2030</v>
          </cell>
          <cell r="CP40">
            <v>1.34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3.99</v>
          </cell>
          <cell r="CY40">
            <v>0</v>
          </cell>
          <cell r="CZ40">
            <v>1</v>
          </cell>
          <cell r="DA40">
            <v>401083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1</v>
          </cell>
          <cell r="DI40">
            <v>456816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2077726</v>
          </cell>
          <cell r="DY40">
            <v>277561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2355287</v>
          </cell>
          <cell r="EG40">
            <v>500000</v>
          </cell>
          <cell r="EH40">
            <v>0</v>
          </cell>
          <cell r="EI40">
            <v>2077726</v>
          </cell>
          <cell r="EJ40">
            <v>0</v>
          </cell>
          <cell r="EK40">
            <v>417521</v>
          </cell>
          <cell r="EL40">
            <v>417521</v>
          </cell>
          <cell r="EM40">
            <v>112500</v>
          </cell>
          <cell r="EN40">
            <v>530021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1140794</v>
          </cell>
          <cell r="ET40">
            <v>0</v>
          </cell>
          <cell r="EU40">
            <v>4526097</v>
          </cell>
          <cell r="EV40">
            <v>0</v>
          </cell>
          <cell r="EW40">
            <v>8.4997399999999992</v>
          </cell>
          <cell r="EX40">
            <v>1.84951</v>
          </cell>
          <cell r="EY40">
            <v>0</v>
          </cell>
          <cell r="EZ40">
            <v>0</v>
          </cell>
          <cell r="FA40">
            <v>1.2247300000000001</v>
          </cell>
          <cell r="FB40">
            <v>0.33</v>
          </cell>
          <cell r="FC40">
            <v>0</v>
          </cell>
          <cell r="FD40">
            <v>0</v>
          </cell>
          <cell r="FE40">
            <v>3.3463400000000001</v>
          </cell>
          <cell r="FF40">
            <v>0</v>
          </cell>
          <cell r="FG40">
            <v>15.25032</v>
          </cell>
          <cell r="FH40">
            <v>0</v>
          </cell>
          <cell r="FI40">
            <v>0</v>
          </cell>
          <cell r="FJ40">
            <v>7.6855599999999997</v>
          </cell>
          <cell r="FK40">
            <v>0.81418000000000001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5602783</v>
          </cell>
          <cell r="GK40">
            <v>7413</v>
          </cell>
          <cell r="GL40">
            <v>3942233</v>
          </cell>
          <cell r="GM40">
            <v>0</v>
          </cell>
          <cell r="GN40">
            <v>195251</v>
          </cell>
          <cell r="GO40">
            <v>493409</v>
          </cell>
          <cell r="GP40">
            <v>195987</v>
          </cell>
          <cell r="GQ40">
            <v>0</v>
          </cell>
          <cell r="GR40">
            <v>32332</v>
          </cell>
          <cell r="GS40">
            <v>36057</v>
          </cell>
          <cell r="GT40">
            <v>0</v>
          </cell>
          <cell r="GU40">
            <v>115167</v>
          </cell>
          <cell r="GV40">
            <v>0</v>
          </cell>
          <cell r="GW40">
            <v>0</v>
          </cell>
          <cell r="GX40">
            <v>0</v>
          </cell>
          <cell r="GY40">
            <v>-21254</v>
          </cell>
          <cell r="GZ40">
            <v>5602783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319281</v>
          </cell>
          <cell r="HG40">
            <v>0</v>
          </cell>
          <cell r="HH40">
            <v>32169</v>
          </cell>
          <cell r="HI40">
            <v>88956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3929735</v>
          </cell>
          <cell r="HO40">
            <v>51920</v>
          </cell>
          <cell r="HP40">
            <v>206977</v>
          </cell>
          <cell r="HQ40">
            <v>550407</v>
          </cell>
          <cell r="HR40">
            <v>197901</v>
          </cell>
          <cell r="HS40">
            <v>0</v>
          </cell>
          <cell r="HT40">
            <v>32172</v>
          </cell>
          <cell r="HU40">
            <v>35870</v>
          </cell>
          <cell r="HV40">
            <v>0</v>
          </cell>
          <cell r="HW40">
            <v>121095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5733363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325541</v>
          </cell>
          <cell r="II40">
            <v>0</v>
          </cell>
          <cell r="IJ40">
            <v>38612</v>
          </cell>
          <cell r="IK40">
            <v>103073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5733363</v>
          </cell>
          <cell r="IQ40">
            <v>0</v>
          </cell>
          <cell r="IR40">
            <v>0</v>
          </cell>
          <cell r="IS40">
            <v>24.18</v>
          </cell>
          <cell r="IT40">
            <v>0</v>
          </cell>
          <cell r="IU40">
            <v>2.1989999999999998</v>
          </cell>
          <cell r="IV40">
            <v>0.73</v>
          </cell>
          <cell r="IW40">
            <v>512.5</v>
          </cell>
          <cell r="IX40">
            <v>0</v>
          </cell>
          <cell r="IY40">
            <v>14.5</v>
          </cell>
          <cell r="IZ40">
            <v>0</v>
          </cell>
          <cell r="JA40">
            <v>0</v>
          </cell>
          <cell r="JB40">
            <v>0</v>
          </cell>
          <cell r="JC40">
            <v>250</v>
          </cell>
          <cell r="JD40">
            <v>255</v>
          </cell>
          <cell r="JE40">
            <v>0</v>
          </cell>
          <cell r="JF40">
            <v>0</v>
          </cell>
          <cell r="JG40">
            <v>0.72</v>
          </cell>
          <cell r="JH40">
            <v>72.09</v>
          </cell>
          <cell r="JI40">
            <v>10.96</v>
          </cell>
          <cell r="JJ40">
            <v>19.37</v>
          </cell>
          <cell r="JK40">
            <v>41.76</v>
          </cell>
          <cell r="JL40">
            <v>5.48</v>
          </cell>
          <cell r="JM40">
            <v>20.57</v>
          </cell>
          <cell r="JN40">
            <v>44.64</v>
          </cell>
          <cell r="JO40">
            <v>70.69</v>
          </cell>
          <cell r="JP40">
            <v>19.93</v>
          </cell>
          <cell r="JQ40">
            <v>0.63</v>
          </cell>
          <cell r="JR40">
            <v>0</v>
          </cell>
          <cell r="JS40">
            <v>0</v>
          </cell>
          <cell r="JT40">
            <v>7635</v>
          </cell>
          <cell r="JU40">
            <v>2.198</v>
          </cell>
          <cell r="JV40">
            <v>14064</v>
          </cell>
          <cell r="JW40">
            <v>514.70000000000005</v>
          </cell>
          <cell r="JX40">
            <v>0</v>
          </cell>
          <cell r="JY40">
            <v>0</v>
          </cell>
          <cell r="JZ40">
            <v>0</v>
          </cell>
          <cell r="KA40">
            <v>249</v>
          </cell>
          <cell r="KB40">
            <v>512.5</v>
          </cell>
          <cell r="KC40">
            <v>7826</v>
          </cell>
          <cell r="KD40">
            <v>4010825</v>
          </cell>
          <cell r="KE40">
            <v>0</v>
          </cell>
          <cell r="KF40">
            <v>178104</v>
          </cell>
          <cell r="KG40">
            <v>553220</v>
          </cell>
        </row>
        <row r="41">
          <cell r="E41">
            <v>882</v>
          </cell>
          <cell r="F41">
            <v>882</v>
          </cell>
          <cell r="G41" t="str">
            <v>BURLINGTON</v>
          </cell>
          <cell r="H41" t="str">
            <v>Burlington</v>
          </cell>
          <cell r="I41">
            <v>0</v>
          </cell>
          <cell r="J41">
            <v>0</v>
          </cell>
          <cell r="K41">
            <v>0</v>
          </cell>
          <cell r="L41">
            <v>882</v>
          </cell>
          <cell r="M41">
            <v>14519598</v>
          </cell>
          <cell r="N41">
            <v>580407</v>
          </cell>
          <cell r="O41">
            <v>0</v>
          </cell>
          <cell r="P41">
            <v>1150000</v>
          </cell>
          <cell r="Q41">
            <v>1657000</v>
          </cell>
          <cell r="R41">
            <v>85000</v>
          </cell>
          <cell r="S41">
            <v>400000</v>
          </cell>
          <cell r="T41">
            <v>763000</v>
          </cell>
          <cell r="U41">
            <v>0</v>
          </cell>
          <cell r="V41">
            <v>33682027</v>
          </cell>
          <cell r="W41">
            <v>148602</v>
          </cell>
          <cell r="X41">
            <v>5624000</v>
          </cell>
          <cell r="Y41">
            <v>359113</v>
          </cell>
          <cell r="Z41">
            <v>1850000</v>
          </cell>
          <cell r="AA41">
            <v>5320000</v>
          </cell>
          <cell r="AB41">
            <v>66138747</v>
          </cell>
          <cell r="AC41">
            <v>0</v>
          </cell>
          <cell r="AD41">
            <v>3627550</v>
          </cell>
          <cell r="AE41">
            <v>102000</v>
          </cell>
          <cell r="AF41">
            <v>69868297</v>
          </cell>
          <cell r="AG41">
            <v>42213448</v>
          </cell>
          <cell r="AH41">
            <v>112081745</v>
          </cell>
          <cell r="AI41">
            <v>41250000</v>
          </cell>
          <cell r="AJ41">
            <v>3275000</v>
          </cell>
          <cell r="AK41">
            <v>2400000</v>
          </cell>
          <cell r="AL41">
            <v>1110000</v>
          </cell>
          <cell r="AM41">
            <v>3600000</v>
          </cell>
          <cell r="AN41">
            <v>2685000</v>
          </cell>
          <cell r="AO41">
            <v>6200000</v>
          </cell>
          <cell r="AP41">
            <v>2310000</v>
          </cell>
          <cell r="AQ41">
            <v>0</v>
          </cell>
          <cell r="AR41">
            <v>21580000</v>
          </cell>
          <cell r="AS41">
            <v>1975000</v>
          </cell>
          <cell r="AT41">
            <v>15100000</v>
          </cell>
          <cell r="AU41">
            <v>3487550</v>
          </cell>
          <cell r="AV41">
            <v>2183793</v>
          </cell>
          <cell r="AW41">
            <v>20771343</v>
          </cell>
          <cell r="AX41">
            <v>85576343</v>
          </cell>
          <cell r="AY41">
            <v>3627550</v>
          </cell>
          <cell r="AZ41">
            <v>89203893</v>
          </cell>
          <cell r="BA41">
            <v>22877852</v>
          </cell>
          <cell r="BB41">
            <v>112081745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2021</v>
          </cell>
          <cell r="CA41">
            <v>2025</v>
          </cell>
          <cell r="CB41">
            <v>10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2021</v>
          </cell>
          <cell r="CO41">
            <v>2030</v>
          </cell>
          <cell r="CP41">
            <v>0.67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2976735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900886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10317791</v>
          </cell>
          <cell r="DY41">
            <v>1937557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12255348</v>
          </cell>
          <cell r="EG41">
            <v>1500000</v>
          </cell>
          <cell r="EH41">
            <v>0</v>
          </cell>
          <cell r="EI41">
            <v>10317791</v>
          </cell>
          <cell r="EJ41">
            <v>0</v>
          </cell>
          <cell r="EK41">
            <v>900886</v>
          </cell>
          <cell r="EL41">
            <v>900886</v>
          </cell>
          <cell r="EM41">
            <v>443720</v>
          </cell>
          <cell r="EN41">
            <v>1344606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15099951</v>
          </cell>
          <cell r="EV41">
            <v>0</v>
          </cell>
          <cell r="EW41">
            <v>10.007540000000001</v>
          </cell>
          <cell r="EX41">
            <v>1.2454099999999999</v>
          </cell>
          <cell r="EY41">
            <v>0</v>
          </cell>
          <cell r="EZ41">
            <v>0</v>
          </cell>
          <cell r="FA41">
            <v>0.67</v>
          </cell>
          <cell r="FB41">
            <v>0.33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12.25295</v>
          </cell>
          <cell r="FH41">
            <v>0</v>
          </cell>
          <cell r="FI41">
            <v>0</v>
          </cell>
          <cell r="FJ41">
            <v>8.5665600000000008</v>
          </cell>
          <cell r="FK41">
            <v>1.4409799999999999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42408624</v>
          </cell>
          <cell r="GK41">
            <v>7413</v>
          </cell>
          <cell r="GL41">
            <v>29035238</v>
          </cell>
          <cell r="GM41">
            <v>0</v>
          </cell>
          <cell r="GN41">
            <v>276809</v>
          </cell>
          <cell r="GO41">
            <v>5722762</v>
          </cell>
          <cell r="GP41">
            <v>1507821</v>
          </cell>
          <cell r="GQ41">
            <v>14645</v>
          </cell>
          <cell r="GR41">
            <v>256101</v>
          </cell>
          <cell r="GS41">
            <v>281444</v>
          </cell>
          <cell r="GT41">
            <v>0</v>
          </cell>
          <cell r="GU41">
            <v>934122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42408624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1751406</v>
          </cell>
          <cell r="HG41">
            <v>0</v>
          </cell>
          <cell r="HH41">
            <v>247559</v>
          </cell>
          <cell r="HI41">
            <v>596747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29472627</v>
          </cell>
          <cell r="HO41">
            <v>0</v>
          </cell>
          <cell r="HP41">
            <v>312195</v>
          </cell>
          <cell r="HQ41">
            <v>5883149</v>
          </cell>
          <cell r="HR41">
            <v>1534167</v>
          </cell>
          <cell r="HS41">
            <v>0</v>
          </cell>
          <cell r="HT41">
            <v>256762</v>
          </cell>
          <cell r="HU41">
            <v>282216</v>
          </cell>
          <cell r="HV41">
            <v>0</v>
          </cell>
          <cell r="HW41">
            <v>944317</v>
          </cell>
          <cell r="HX41">
            <v>0</v>
          </cell>
          <cell r="HY41">
            <v>0</v>
          </cell>
          <cell r="HZ41">
            <v>0</v>
          </cell>
          <cell r="IA41">
            <v>-778</v>
          </cell>
          <cell r="IB41">
            <v>43080040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1926921</v>
          </cell>
          <cell r="II41">
            <v>0</v>
          </cell>
          <cell r="IJ41">
            <v>302970</v>
          </cell>
          <cell r="IK41">
            <v>591713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43080040</v>
          </cell>
          <cell r="IQ41">
            <v>0</v>
          </cell>
          <cell r="IR41">
            <v>2.7</v>
          </cell>
          <cell r="IS41">
            <v>11.19</v>
          </cell>
          <cell r="IT41">
            <v>274</v>
          </cell>
          <cell r="IU41">
            <v>25.09</v>
          </cell>
          <cell r="IV41">
            <v>4.6100000000000003</v>
          </cell>
          <cell r="IW41">
            <v>3796.6</v>
          </cell>
          <cell r="IX41">
            <v>0</v>
          </cell>
          <cell r="IY41">
            <v>76</v>
          </cell>
          <cell r="IZ41">
            <v>0</v>
          </cell>
          <cell r="JA41">
            <v>0</v>
          </cell>
          <cell r="JB41">
            <v>0</v>
          </cell>
          <cell r="JC41">
            <v>3595</v>
          </cell>
          <cell r="JD41">
            <v>3647</v>
          </cell>
          <cell r="JE41">
            <v>0</v>
          </cell>
          <cell r="JF41">
            <v>0</v>
          </cell>
          <cell r="JG41">
            <v>10.48</v>
          </cell>
          <cell r="JH41">
            <v>770.55</v>
          </cell>
          <cell r="JI41">
            <v>304.14</v>
          </cell>
          <cell r="JJ41">
            <v>190.65</v>
          </cell>
          <cell r="JK41">
            <v>275.76</v>
          </cell>
          <cell r="JL41">
            <v>293.18</v>
          </cell>
          <cell r="JM41">
            <v>184.02</v>
          </cell>
          <cell r="JN41">
            <v>255.6</v>
          </cell>
          <cell r="JO41">
            <v>732.8</v>
          </cell>
          <cell r="JP41">
            <v>14.82</v>
          </cell>
          <cell r="JQ41">
            <v>6.65</v>
          </cell>
          <cell r="JR41">
            <v>307</v>
          </cell>
          <cell r="JS41">
            <v>3.6</v>
          </cell>
          <cell r="JT41">
            <v>7635</v>
          </cell>
          <cell r="JU41">
            <v>24.097000000000001</v>
          </cell>
          <cell r="JV41">
            <v>0</v>
          </cell>
          <cell r="JW41">
            <v>3860.2</v>
          </cell>
          <cell r="JX41">
            <v>-2.1419999999999999</v>
          </cell>
          <cell r="JY41">
            <v>-16354</v>
          </cell>
          <cell r="JZ41">
            <v>-14456</v>
          </cell>
          <cell r="KA41">
            <v>3559</v>
          </cell>
          <cell r="KB41">
            <v>3796.6</v>
          </cell>
          <cell r="KC41">
            <v>7826</v>
          </cell>
          <cell r="KD41">
            <v>29712192</v>
          </cell>
          <cell r="KE41">
            <v>55161</v>
          </cell>
          <cell r="KF41">
            <v>356607</v>
          </cell>
          <cell r="KG41">
            <v>5734893</v>
          </cell>
        </row>
        <row r="42">
          <cell r="E42">
            <v>916</v>
          </cell>
          <cell r="F42">
            <v>916</v>
          </cell>
          <cell r="G42" t="str">
            <v>CAL</v>
          </cell>
          <cell r="H42" t="str">
            <v>CAL</v>
          </cell>
          <cell r="I42">
            <v>0</v>
          </cell>
          <cell r="J42">
            <v>0</v>
          </cell>
          <cell r="K42">
            <v>0</v>
          </cell>
          <cell r="L42">
            <v>916</v>
          </cell>
          <cell r="M42">
            <v>1976273</v>
          </cell>
          <cell r="N42">
            <v>41174</v>
          </cell>
          <cell r="O42">
            <v>157176</v>
          </cell>
          <cell r="P42">
            <v>202241</v>
          </cell>
          <cell r="Q42">
            <v>130392</v>
          </cell>
          <cell r="R42">
            <v>51205</v>
          </cell>
          <cell r="S42">
            <v>300</v>
          </cell>
          <cell r="T42">
            <v>312828</v>
          </cell>
          <cell r="U42">
            <v>0</v>
          </cell>
          <cell r="V42">
            <v>2099252</v>
          </cell>
          <cell r="W42">
            <v>5582</v>
          </cell>
          <cell r="X42">
            <v>433867</v>
          </cell>
          <cell r="Y42">
            <v>0</v>
          </cell>
          <cell r="Z42">
            <v>63000</v>
          </cell>
          <cell r="AA42">
            <v>251089</v>
          </cell>
          <cell r="AB42">
            <v>5724379</v>
          </cell>
          <cell r="AC42">
            <v>0</v>
          </cell>
          <cell r="AD42">
            <v>9393</v>
          </cell>
          <cell r="AE42">
            <v>0</v>
          </cell>
          <cell r="AF42">
            <v>5733772</v>
          </cell>
          <cell r="AG42">
            <v>2520291</v>
          </cell>
          <cell r="AH42">
            <v>8254063</v>
          </cell>
          <cell r="AI42">
            <v>3362142</v>
          </cell>
          <cell r="AJ42">
            <v>91209</v>
          </cell>
          <cell r="AK42">
            <v>171796</v>
          </cell>
          <cell r="AL42">
            <v>127132</v>
          </cell>
          <cell r="AM42">
            <v>204442</v>
          </cell>
          <cell r="AN42">
            <v>62818</v>
          </cell>
          <cell r="AO42">
            <v>367579</v>
          </cell>
          <cell r="AP42">
            <v>291885</v>
          </cell>
          <cell r="AQ42">
            <v>0</v>
          </cell>
          <cell r="AR42">
            <v>1316861</v>
          </cell>
          <cell r="AS42">
            <v>544971</v>
          </cell>
          <cell r="AT42">
            <v>460775</v>
          </cell>
          <cell r="AU42">
            <v>0</v>
          </cell>
          <cell r="AV42">
            <v>164645</v>
          </cell>
          <cell r="AW42">
            <v>625420</v>
          </cell>
          <cell r="AX42">
            <v>5849394</v>
          </cell>
          <cell r="AY42">
            <v>9393</v>
          </cell>
          <cell r="AZ42">
            <v>5858787</v>
          </cell>
          <cell r="BA42">
            <v>2395276</v>
          </cell>
          <cell r="BB42">
            <v>8254063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20</v>
          </cell>
          <cell r="BZ42">
            <v>2022</v>
          </cell>
          <cell r="CA42">
            <v>2026</v>
          </cell>
          <cell r="CB42">
            <v>10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20</v>
          </cell>
          <cell r="CN42">
            <v>2024</v>
          </cell>
          <cell r="CO42">
            <v>2033</v>
          </cell>
          <cell r="CP42">
            <v>1.05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8</v>
          </cell>
          <cell r="DA42">
            <v>226809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3</v>
          </cell>
          <cell r="DI42">
            <v>192583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1430015</v>
          </cell>
          <cell r="DY42">
            <v>75901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1505916</v>
          </cell>
          <cell r="EG42">
            <v>400000</v>
          </cell>
          <cell r="EH42">
            <v>0</v>
          </cell>
          <cell r="EI42">
            <v>1430015</v>
          </cell>
          <cell r="EJ42">
            <v>9393</v>
          </cell>
          <cell r="EK42">
            <v>141229</v>
          </cell>
          <cell r="EL42">
            <v>150622</v>
          </cell>
          <cell r="EM42">
            <v>60526</v>
          </cell>
          <cell r="EN42">
            <v>211148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2117065</v>
          </cell>
          <cell r="EV42">
            <v>0</v>
          </cell>
          <cell r="EW42">
            <v>8.2105499999999996</v>
          </cell>
          <cell r="EX42">
            <v>2.1808800000000002</v>
          </cell>
          <cell r="EY42">
            <v>0</v>
          </cell>
          <cell r="EZ42">
            <v>0</v>
          </cell>
          <cell r="FA42">
            <v>0.82121999999999995</v>
          </cell>
          <cell r="FB42">
            <v>0.33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11.54265</v>
          </cell>
          <cell r="FH42">
            <v>0</v>
          </cell>
          <cell r="FI42">
            <v>0</v>
          </cell>
          <cell r="FJ42">
            <v>7.7967199999999997</v>
          </cell>
          <cell r="FK42">
            <v>0.41382999999999998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3072218</v>
          </cell>
          <cell r="GK42">
            <v>7548</v>
          </cell>
          <cell r="GL42">
            <v>2034941</v>
          </cell>
          <cell r="GM42">
            <v>0</v>
          </cell>
          <cell r="GN42">
            <v>250299</v>
          </cell>
          <cell r="GO42">
            <v>233233</v>
          </cell>
          <cell r="GP42">
            <v>98426</v>
          </cell>
          <cell r="GQ42">
            <v>0</v>
          </cell>
          <cell r="GR42">
            <v>17227</v>
          </cell>
          <cell r="GS42">
            <v>19213</v>
          </cell>
          <cell r="GT42">
            <v>0</v>
          </cell>
          <cell r="GU42">
            <v>89376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3072218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166255</v>
          </cell>
          <cell r="HG42">
            <v>0</v>
          </cell>
          <cell r="HH42">
            <v>15546</v>
          </cell>
          <cell r="HI42">
            <v>66717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2181816</v>
          </cell>
          <cell r="HO42">
            <v>0</v>
          </cell>
          <cell r="HP42">
            <v>252463</v>
          </cell>
          <cell r="HQ42">
            <v>298057</v>
          </cell>
          <cell r="HR42">
            <v>107640</v>
          </cell>
          <cell r="HS42">
            <v>0</v>
          </cell>
          <cell r="HT42">
            <v>18304</v>
          </cell>
          <cell r="HU42">
            <v>20407</v>
          </cell>
          <cell r="HV42">
            <v>0</v>
          </cell>
          <cell r="HW42">
            <v>95377</v>
          </cell>
          <cell r="HX42">
            <v>0</v>
          </cell>
          <cell r="HY42">
            <v>0</v>
          </cell>
          <cell r="HZ42">
            <v>0</v>
          </cell>
          <cell r="IA42">
            <v>-5586</v>
          </cell>
          <cell r="IB42">
            <v>3319590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179455</v>
          </cell>
          <cell r="II42">
            <v>0</v>
          </cell>
          <cell r="IJ42">
            <v>18545</v>
          </cell>
          <cell r="IK42">
            <v>53445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3319590</v>
          </cell>
          <cell r="IQ42">
            <v>0</v>
          </cell>
          <cell r="IR42">
            <v>0.3</v>
          </cell>
          <cell r="IS42">
            <v>24.19</v>
          </cell>
          <cell r="IT42">
            <v>12</v>
          </cell>
          <cell r="IU42">
            <v>1.702</v>
          </cell>
          <cell r="IV42">
            <v>6.6</v>
          </cell>
          <cell r="IW42">
            <v>284.89999999999998</v>
          </cell>
          <cell r="IX42">
            <v>0</v>
          </cell>
          <cell r="IY42">
            <v>8</v>
          </cell>
          <cell r="IZ42">
            <v>0</v>
          </cell>
          <cell r="JA42">
            <v>0</v>
          </cell>
          <cell r="JB42">
            <v>0</v>
          </cell>
          <cell r="JC42">
            <v>135</v>
          </cell>
          <cell r="JD42">
            <v>128</v>
          </cell>
          <cell r="JE42">
            <v>0</v>
          </cell>
          <cell r="JF42">
            <v>0</v>
          </cell>
          <cell r="JG42">
            <v>0.4</v>
          </cell>
          <cell r="JH42">
            <v>38.36</v>
          </cell>
          <cell r="JI42">
            <v>16.440000000000001</v>
          </cell>
          <cell r="JJ42">
            <v>9.68</v>
          </cell>
          <cell r="JK42">
            <v>12.24</v>
          </cell>
          <cell r="JL42">
            <v>16.440000000000001</v>
          </cell>
          <cell r="JM42">
            <v>14.52</v>
          </cell>
          <cell r="JN42">
            <v>10.8</v>
          </cell>
          <cell r="JO42">
            <v>41.76</v>
          </cell>
          <cell r="JP42">
            <v>24.39</v>
          </cell>
          <cell r="JQ42">
            <v>7.18</v>
          </cell>
          <cell r="JR42">
            <v>17</v>
          </cell>
          <cell r="JS42">
            <v>0.4</v>
          </cell>
          <cell r="JT42">
            <v>7770</v>
          </cell>
          <cell r="JU42">
            <v>1.637</v>
          </cell>
          <cell r="JV42">
            <v>3702</v>
          </cell>
          <cell r="JW42">
            <v>280.8</v>
          </cell>
          <cell r="JX42">
            <v>-2.1000000000000001E-2</v>
          </cell>
          <cell r="JY42">
            <v>-163</v>
          </cell>
          <cell r="JZ42">
            <v>-142</v>
          </cell>
          <cell r="KA42">
            <v>138</v>
          </cell>
          <cell r="KB42">
            <v>284.89999999999998</v>
          </cell>
          <cell r="KC42">
            <v>7961</v>
          </cell>
          <cell r="KD42">
            <v>2268089</v>
          </cell>
          <cell r="KE42">
            <v>0</v>
          </cell>
          <cell r="KF42">
            <v>264361</v>
          </cell>
          <cell r="KG42">
            <v>332451</v>
          </cell>
        </row>
        <row r="43">
          <cell r="E43">
            <v>918</v>
          </cell>
          <cell r="F43">
            <v>918</v>
          </cell>
          <cell r="G43" t="str">
            <v>CALAMUS-WHEATLAND</v>
          </cell>
          <cell r="H43" t="str">
            <v>Calamus-Wheatland</v>
          </cell>
          <cell r="I43">
            <v>0</v>
          </cell>
          <cell r="J43">
            <v>0</v>
          </cell>
          <cell r="K43">
            <v>0</v>
          </cell>
          <cell r="L43">
            <v>918</v>
          </cell>
          <cell r="M43">
            <v>2562772</v>
          </cell>
          <cell r="N43">
            <v>55916</v>
          </cell>
          <cell r="O43">
            <v>138763</v>
          </cell>
          <cell r="P43">
            <v>450000</v>
          </cell>
          <cell r="Q43">
            <v>14000</v>
          </cell>
          <cell r="R43">
            <v>135000</v>
          </cell>
          <cell r="S43">
            <v>70000</v>
          </cell>
          <cell r="T43">
            <v>485000</v>
          </cell>
          <cell r="U43">
            <v>0</v>
          </cell>
          <cell r="V43">
            <v>2618193</v>
          </cell>
          <cell r="W43">
            <v>7622</v>
          </cell>
          <cell r="X43">
            <v>572000</v>
          </cell>
          <cell r="Y43">
            <v>0</v>
          </cell>
          <cell r="Z43">
            <v>45000</v>
          </cell>
          <cell r="AA43">
            <v>282000</v>
          </cell>
          <cell r="AB43">
            <v>7436266</v>
          </cell>
          <cell r="AC43">
            <v>0</v>
          </cell>
          <cell r="AD43">
            <v>332614</v>
          </cell>
          <cell r="AE43">
            <v>0</v>
          </cell>
          <cell r="AF43">
            <v>7768880</v>
          </cell>
          <cell r="AG43">
            <v>1603396</v>
          </cell>
          <cell r="AH43">
            <v>9372276</v>
          </cell>
          <cell r="AI43">
            <v>4256084</v>
          </cell>
          <cell r="AJ43">
            <v>200693</v>
          </cell>
          <cell r="AK43">
            <v>340230</v>
          </cell>
          <cell r="AL43">
            <v>333238</v>
          </cell>
          <cell r="AM43">
            <v>320463</v>
          </cell>
          <cell r="AN43">
            <v>140281</v>
          </cell>
          <cell r="AO43">
            <v>715788</v>
          </cell>
          <cell r="AP43">
            <v>444776</v>
          </cell>
          <cell r="AQ43">
            <v>0</v>
          </cell>
          <cell r="AR43">
            <v>2495469</v>
          </cell>
          <cell r="AS43">
            <v>785771</v>
          </cell>
          <cell r="AT43">
            <v>40000</v>
          </cell>
          <cell r="AU43">
            <v>332614</v>
          </cell>
          <cell r="AV43">
            <v>210997</v>
          </cell>
          <cell r="AW43">
            <v>583611</v>
          </cell>
          <cell r="AX43">
            <v>8120935</v>
          </cell>
          <cell r="AY43">
            <v>332614</v>
          </cell>
          <cell r="AZ43">
            <v>8453549</v>
          </cell>
          <cell r="BA43">
            <v>918727</v>
          </cell>
          <cell r="BB43">
            <v>9372276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20</v>
          </cell>
          <cell r="BZ43">
            <v>2021</v>
          </cell>
          <cell r="CA43">
            <v>2025</v>
          </cell>
          <cell r="CB43">
            <v>10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2022</v>
          </cell>
          <cell r="CO43">
            <v>2031</v>
          </cell>
          <cell r="CP43">
            <v>0.67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2.7</v>
          </cell>
          <cell r="CY43">
            <v>0</v>
          </cell>
          <cell r="CZ43">
            <v>5</v>
          </cell>
          <cell r="DA43">
            <v>294958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148767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1745157</v>
          </cell>
          <cell r="DY43">
            <v>108491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1853648</v>
          </cell>
          <cell r="EG43">
            <v>543000</v>
          </cell>
          <cell r="EH43">
            <v>0</v>
          </cell>
          <cell r="EI43">
            <v>1745157</v>
          </cell>
          <cell r="EJ43">
            <v>0</v>
          </cell>
          <cell r="EK43">
            <v>148767</v>
          </cell>
          <cell r="EL43">
            <v>148767</v>
          </cell>
          <cell r="EM43">
            <v>73273</v>
          </cell>
          <cell r="EN43">
            <v>222040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2618688</v>
          </cell>
          <cell r="EV43">
            <v>0</v>
          </cell>
          <cell r="EW43">
            <v>8.3482500000000002</v>
          </cell>
          <cell r="EX43">
            <v>2.4455</v>
          </cell>
          <cell r="EY43">
            <v>0</v>
          </cell>
          <cell r="EZ43">
            <v>0</v>
          </cell>
          <cell r="FA43">
            <v>0.67</v>
          </cell>
          <cell r="FB43">
            <v>0.33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11.793749999999999</v>
          </cell>
          <cell r="FH43">
            <v>0</v>
          </cell>
          <cell r="FI43">
            <v>0</v>
          </cell>
          <cell r="FJ43">
            <v>7.8596399999999997</v>
          </cell>
          <cell r="FK43">
            <v>0.48860999999999999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4163842</v>
          </cell>
          <cell r="GK43">
            <v>7437</v>
          </cell>
          <cell r="GL43">
            <v>2858039</v>
          </cell>
          <cell r="GM43">
            <v>16222</v>
          </cell>
          <cell r="GN43">
            <v>174703</v>
          </cell>
          <cell r="GO43">
            <v>386278</v>
          </cell>
          <cell r="GP43">
            <v>141857</v>
          </cell>
          <cell r="GQ43">
            <v>13862</v>
          </cell>
          <cell r="GR43">
            <v>23286</v>
          </cell>
          <cell r="GS43">
            <v>25438</v>
          </cell>
          <cell r="GT43">
            <v>0</v>
          </cell>
          <cell r="GU43">
            <v>69712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4163842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231867</v>
          </cell>
          <cell r="HG43">
            <v>0</v>
          </cell>
          <cell r="HH43">
            <v>25864</v>
          </cell>
          <cell r="HI43">
            <v>96369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2920377</v>
          </cell>
          <cell r="HO43">
            <v>0</v>
          </cell>
          <cell r="HP43">
            <v>189430</v>
          </cell>
          <cell r="HQ43">
            <v>358748</v>
          </cell>
          <cell r="HR43">
            <v>143384</v>
          </cell>
          <cell r="HS43">
            <v>12335</v>
          </cell>
          <cell r="HT43">
            <v>23800</v>
          </cell>
          <cell r="HU43">
            <v>26008</v>
          </cell>
          <cell r="HV43">
            <v>0</v>
          </cell>
          <cell r="HW43">
            <v>69721</v>
          </cell>
          <cell r="HX43">
            <v>0</v>
          </cell>
          <cell r="HY43">
            <v>0</v>
          </cell>
          <cell r="HZ43">
            <v>0</v>
          </cell>
          <cell r="IA43">
            <v>-6381</v>
          </cell>
          <cell r="IB43">
            <v>4195213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241107</v>
          </cell>
          <cell r="II43">
            <v>0</v>
          </cell>
          <cell r="IJ43">
            <v>31925</v>
          </cell>
          <cell r="IK43">
            <v>45810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4195213</v>
          </cell>
          <cell r="IQ43">
            <v>0</v>
          </cell>
          <cell r="IR43">
            <v>0</v>
          </cell>
          <cell r="IS43">
            <v>23.01</v>
          </cell>
          <cell r="IT43">
            <v>3</v>
          </cell>
          <cell r="IU43">
            <v>1.7230000000000001</v>
          </cell>
          <cell r="IV43">
            <v>0</v>
          </cell>
          <cell r="IW43">
            <v>362.3</v>
          </cell>
          <cell r="IX43">
            <v>0</v>
          </cell>
          <cell r="IY43">
            <v>11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250</v>
          </cell>
          <cell r="JE43">
            <v>0</v>
          </cell>
          <cell r="JF43">
            <v>0</v>
          </cell>
          <cell r="JG43">
            <v>0.71</v>
          </cell>
          <cell r="JH43">
            <v>46.84</v>
          </cell>
          <cell r="JI43">
            <v>16.440000000000001</v>
          </cell>
          <cell r="JJ43">
            <v>18.16</v>
          </cell>
          <cell r="JK43">
            <v>12.24</v>
          </cell>
          <cell r="JL43">
            <v>19.18</v>
          </cell>
          <cell r="JM43">
            <v>16.34</v>
          </cell>
          <cell r="JN43">
            <v>14.4</v>
          </cell>
          <cell r="JO43">
            <v>49.92</v>
          </cell>
          <cell r="JP43">
            <v>23.62</v>
          </cell>
          <cell r="JQ43">
            <v>0</v>
          </cell>
          <cell r="JR43">
            <v>3</v>
          </cell>
          <cell r="JS43">
            <v>0</v>
          </cell>
          <cell r="JT43">
            <v>7659</v>
          </cell>
          <cell r="JU43">
            <v>1.653</v>
          </cell>
          <cell r="JV43">
            <v>20549</v>
          </cell>
          <cell r="JW43">
            <v>381.3</v>
          </cell>
          <cell r="JX43">
            <v>0</v>
          </cell>
          <cell r="JY43">
            <v>0</v>
          </cell>
          <cell r="JZ43">
            <v>0</v>
          </cell>
          <cell r="KA43">
            <v>244</v>
          </cell>
          <cell r="KB43">
            <v>362.3</v>
          </cell>
          <cell r="KC43">
            <v>7850</v>
          </cell>
          <cell r="KD43">
            <v>2844055</v>
          </cell>
          <cell r="KE43">
            <v>105526</v>
          </cell>
          <cell r="KF43">
            <v>198393</v>
          </cell>
          <cell r="KG43">
            <v>391872</v>
          </cell>
        </row>
        <row r="44">
          <cell r="E44">
            <v>914</v>
          </cell>
          <cell r="F44">
            <v>914</v>
          </cell>
          <cell r="G44" t="str">
            <v>CAM</v>
          </cell>
          <cell r="H44" t="str">
            <v>CAM</v>
          </cell>
          <cell r="I44">
            <v>0</v>
          </cell>
          <cell r="J44">
            <v>0</v>
          </cell>
          <cell r="K44">
            <v>0</v>
          </cell>
          <cell r="L44">
            <v>914</v>
          </cell>
          <cell r="M44">
            <v>4299880</v>
          </cell>
          <cell r="N44">
            <v>130824</v>
          </cell>
          <cell r="O44">
            <v>273177</v>
          </cell>
          <cell r="P44">
            <v>12948634</v>
          </cell>
          <cell r="Q44">
            <v>416948</v>
          </cell>
          <cell r="R44">
            <v>0</v>
          </cell>
          <cell r="S44">
            <v>99554</v>
          </cell>
          <cell r="T44">
            <v>30106</v>
          </cell>
          <cell r="U44">
            <v>0</v>
          </cell>
          <cell r="V44">
            <v>1978994</v>
          </cell>
          <cell r="W44">
            <v>5305</v>
          </cell>
          <cell r="X44">
            <v>524604</v>
          </cell>
          <cell r="Y44">
            <v>0</v>
          </cell>
          <cell r="Z44">
            <v>74124</v>
          </cell>
          <cell r="AA44">
            <v>235994</v>
          </cell>
          <cell r="AB44">
            <v>21018144</v>
          </cell>
          <cell r="AC44">
            <v>0</v>
          </cell>
          <cell r="AD44">
            <v>0</v>
          </cell>
          <cell r="AE44">
            <v>0</v>
          </cell>
          <cell r="AF44">
            <v>21018144</v>
          </cell>
          <cell r="AG44">
            <v>15160177</v>
          </cell>
          <cell r="AH44">
            <v>36178321</v>
          </cell>
          <cell r="AI44">
            <v>16597249</v>
          </cell>
          <cell r="AJ44">
            <v>48319</v>
          </cell>
          <cell r="AK44">
            <v>541426</v>
          </cell>
          <cell r="AL44">
            <v>184548</v>
          </cell>
          <cell r="AM44">
            <v>263016</v>
          </cell>
          <cell r="AN44">
            <v>130202</v>
          </cell>
          <cell r="AO44">
            <v>810224</v>
          </cell>
          <cell r="AP44">
            <v>523916</v>
          </cell>
          <cell r="AQ44">
            <v>0</v>
          </cell>
          <cell r="AR44">
            <v>2501651</v>
          </cell>
          <cell r="AS44">
            <v>396777</v>
          </cell>
          <cell r="AT44">
            <v>374479</v>
          </cell>
          <cell r="AU44">
            <v>0</v>
          </cell>
          <cell r="AV44">
            <v>244702</v>
          </cell>
          <cell r="AW44">
            <v>619181</v>
          </cell>
          <cell r="AX44">
            <v>20114858</v>
          </cell>
          <cell r="AY44">
            <v>0</v>
          </cell>
          <cell r="AZ44">
            <v>20114858</v>
          </cell>
          <cell r="BA44">
            <v>16063463</v>
          </cell>
          <cell r="BB44">
            <v>36178321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</v>
          </cell>
          <cell r="BZ44">
            <v>2022</v>
          </cell>
          <cell r="CA44">
            <v>2026</v>
          </cell>
          <cell r="CB44">
            <v>10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2017</v>
          </cell>
          <cell r="CO44">
            <v>2026</v>
          </cell>
          <cell r="CP44">
            <v>1.34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2.7</v>
          </cell>
          <cell r="CY44">
            <v>0</v>
          </cell>
          <cell r="CZ44">
            <v>10</v>
          </cell>
          <cell r="DA44">
            <v>358432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715748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3232846</v>
          </cell>
          <cell r="DY44">
            <v>757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3233603</v>
          </cell>
          <cell r="EG44">
            <v>305000</v>
          </cell>
          <cell r="EH44">
            <v>0</v>
          </cell>
          <cell r="EI44">
            <v>3232846</v>
          </cell>
          <cell r="EJ44">
            <v>0</v>
          </cell>
          <cell r="EK44">
            <v>715748</v>
          </cell>
          <cell r="EL44">
            <v>715748</v>
          </cell>
          <cell r="EM44">
            <v>176266</v>
          </cell>
          <cell r="EN44">
            <v>892014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4430618</v>
          </cell>
          <cell r="EV44">
            <v>0</v>
          </cell>
          <cell r="EW44">
            <v>6.7521899999999997</v>
          </cell>
          <cell r="EX44">
            <v>0.63690000000000002</v>
          </cell>
          <cell r="EY44">
            <v>0</v>
          </cell>
          <cell r="EZ44">
            <v>0</v>
          </cell>
          <cell r="FA44">
            <v>1.34</v>
          </cell>
          <cell r="FB44">
            <v>0.33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9.0590899999999994</v>
          </cell>
          <cell r="FH44">
            <v>0</v>
          </cell>
          <cell r="FI44">
            <v>0</v>
          </cell>
          <cell r="FJ44">
            <v>6.7507700000000002</v>
          </cell>
          <cell r="FK44">
            <v>1.42E-3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5017708</v>
          </cell>
          <cell r="GK44">
            <v>7428</v>
          </cell>
          <cell r="GL44">
            <v>3463676</v>
          </cell>
          <cell r="GM44">
            <v>153606</v>
          </cell>
          <cell r="GN44">
            <v>200393</v>
          </cell>
          <cell r="GO44">
            <v>340202</v>
          </cell>
          <cell r="GP44">
            <v>166033</v>
          </cell>
          <cell r="GQ44">
            <v>5622</v>
          </cell>
          <cell r="GR44">
            <v>28128</v>
          </cell>
          <cell r="GS44">
            <v>31096</v>
          </cell>
          <cell r="GT44">
            <v>0</v>
          </cell>
          <cell r="GU44">
            <v>67073</v>
          </cell>
          <cell r="GV44">
            <v>0</v>
          </cell>
          <cell r="GW44">
            <v>0</v>
          </cell>
          <cell r="GX44">
            <v>0</v>
          </cell>
          <cell r="GY44">
            <v>-1594</v>
          </cell>
          <cell r="GZ44">
            <v>5017708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324325</v>
          </cell>
          <cell r="HG44">
            <v>0</v>
          </cell>
          <cell r="HH44">
            <v>27766</v>
          </cell>
          <cell r="HI44">
            <v>48185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3548835</v>
          </cell>
          <cell r="HO44">
            <v>0</v>
          </cell>
          <cell r="HP44">
            <v>204630</v>
          </cell>
          <cell r="HQ44">
            <v>415931</v>
          </cell>
          <cell r="HR44">
            <v>173071</v>
          </cell>
          <cell r="HS44">
            <v>0</v>
          </cell>
          <cell r="HT44">
            <v>28971</v>
          </cell>
          <cell r="HU44">
            <v>32028</v>
          </cell>
          <cell r="HV44">
            <v>0</v>
          </cell>
          <cell r="HW44">
            <v>94881</v>
          </cell>
          <cell r="HX44">
            <v>0</v>
          </cell>
          <cell r="HY44">
            <v>0</v>
          </cell>
          <cell r="HZ44">
            <v>0</v>
          </cell>
          <cell r="IA44">
            <v>-2295</v>
          </cell>
          <cell r="IB44">
            <v>5047387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317728</v>
          </cell>
          <cell r="II44">
            <v>0</v>
          </cell>
          <cell r="IJ44">
            <v>33906</v>
          </cell>
          <cell r="IK44">
            <v>95438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5047387</v>
          </cell>
          <cell r="IQ44">
            <v>0</v>
          </cell>
          <cell r="IR44">
            <v>0</v>
          </cell>
          <cell r="IS44">
            <v>24.22</v>
          </cell>
          <cell r="IT44">
            <v>2</v>
          </cell>
          <cell r="IU44">
            <v>2.319</v>
          </cell>
          <cell r="IV44">
            <v>0.21</v>
          </cell>
          <cell r="IW44">
            <v>447.6</v>
          </cell>
          <cell r="IX44">
            <v>0</v>
          </cell>
          <cell r="IY44">
            <v>11</v>
          </cell>
          <cell r="IZ44">
            <v>0</v>
          </cell>
          <cell r="JA44">
            <v>0</v>
          </cell>
          <cell r="JB44">
            <v>0</v>
          </cell>
          <cell r="JC44">
            <v>364</v>
          </cell>
          <cell r="JD44">
            <v>363</v>
          </cell>
          <cell r="JE44">
            <v>0</v>
          </cell>
          <cell r="JF44">
            <v>0</v>
          </cell>
          <cell r="JG44">
            <v>1.04</v>
          </cell>
          <cell r="JH44">
            <v>54.37</v>
          </cell>
          <cell r="JI44">
            <v>20.55</v>
          </cell>
          <cell r="JJ44">
            <v>11.5</v>
          </cell>
          <cell r="JK44">
            <v>22.32</v>
          </cell>
          <cell r="JL44">
            <v>19.18</v>
          </cell>
          <cell r="JM44">
            <v>12.11</v>
          </cell>
          <cell r="JN44">
            <v>26.64</v>
          </cell>
          <cell r="JO44">
            <v>57.93</v>
          </cell>
          <cell r="JP44">
            <v>24.51</v>
          </cell>
          <cell r="JQ44">
            <v>0</v>
          </cell>
          <cell r="JR44">
            <v>2</v>
          </cell>
          <cell r="JS44">
            <v>0</v>
          </cell>
          <cell r="JT44">
            <v>7650</v>
          </cell>
          <cell r="JU44">
            <v>2.258</v>
          </cell>
          <cell r="JV44">
            <v>5502</v>
          </cell>
          <cell r="JW44">
            <v>463.9</v>
          </cell>
          <cell r="JX44">
            <v>-9.7000000000000003E-2</v>
          </cell>
          <cell r="JY44">
            <v>-742</v>
          </cell>
          <cell r="JZ44">
            <v>-655</v>
          </cell>
          <cell r="KA44">
            <v>356</v>
          </cell>
          <cell r="KB44">
            <v>447.6</v>
          </cell>
          <cell r="KC44">
            <v>7841</v>
          </cell>
          <cell r="KD44">
            <v>3509632</v>
          </cell>
          <cell r="KE44">
            <v>74691</v>
          </cell>
          <cell r="KF44">
            <v>209888</v>
          </cell>
          <cell r="KG44">
            <v>454229</v>
          </cell>
        </row>
        <row r="45">
          <cell r="E45">
            <v>936</v>
          </cell>
          <cell r="F45">
            <v>936</v>
          </cell>
          <cell r="G45" t="str">
            <v>CAMANCHE</v>
          </cell>
          <cell r="H45" t="str">
            <v>Camanche</v>
          </cell>
          <cell r="I45">
            <v>0</v>
          </cell>
          <cell r="J45">
            <v>0</v>
          </cell>
          <cell r="K45">
            <v>0</v>
          </cell>
          <cell r="L45">
            <v>936</v>
          </cell>
          <cell r="M45">
            <v>6316372</v>
          </cell>
          <cell r="N45">
            <v>603984</v>
          </cell>
          <cell r="O45">
            <v>0</v>
          </cell>
          <cell r="P45">
            <v>1500000</v>
          </cell>
          <cell r="Q45">
            <v>9000</v>
          </cell>
          <cell r="R45">
            <v>60000</v>
          </cell>
          <cell r="S45">
            <v>324000</v>
          </cell>
          <cell r="T45">
            <v>334000</v>
          </cell>
          <cell r="U45">
            <v>0</v>
          </cell>
          <cell r="V45">
            <v>6065661</v>
          </cell>
          <cell r="W45">
            <v>22120</v>
          </cell>
          <cell r="X45">
            <v>1205000</v>
          </cell>
          <cell r="Y45">
            <v>0</v>
          </cell>
          <cell r="Z45">
            <v>119000</v>
          </cell>
          <cell r="AA45">
            <v>678000</v>
          </cell>
          <cell r="AB45">
            <v>17237137</v>
          </cell>
          <cell r="AC45">
            <v>0</v>
          </cell>
          <cell r="AD45">
            <v>486128</v>
          </cell>
          <cell r="AE45">
            <v>0</v>
          </cell>
          <cell r="AF45">
            <v>17723265</v>
          </cell>
          <cell r="AG45">
            <v>2116601</v>
          </cell>
          <cell r="AH45">
            <v>19839866</v>
          </cell>
          <cell r="AI45">
            <v>9530000</v>
          </cell>
          <cell r="AJ45">
            <v>450000</v>
          </cell>
          <cell r="AK45">
            <v>395000</v>
          </cell>
          <cell r="AL45">
            <v>445000</v>
          </cell>
          <cell r="AM45">
            <v>750000</v>
          </cell>
          <cell r="AN45">
            <v>1030000</v>
          </cell>
          <cell r="AO45">
            <v>1710000</v>
          </cell>
          <cell r="AP45">
            <v>653000</v>
          </cell>
          <cell r="AQ45">
            <v>0</v>
          </cell>
          <cell r="AR45">
            <v>5433000</v>
          </cell>
          <cell r="AS45">
            <v>750000</v>
          </cell>
          <cell r="AT45">
            <v>800000</v>
          </cell>
          <cell r="AU45">
            <v>1330028</v>
          </cell>
          <cell r="AV45">
            <v>451702</v>
          </cell>
          <cell r="AW45">
            <v>2581730</v>
          </cell>
          <cell r="AX45">
            <v>18294730</v>
          </cell>
          <cell r="AY45">
            <v>486128</v>
          </cell>
          <cell r="AZ45">
            <v>18780858</v>
          </cell>
          <cell r="BA45">
            <v>1059008</v>
          </cell>
          <cell r="BB45">
            <v>19839866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2022</v>
          </cell>
          <cell r="CA45">
            <v>2026</v>
          </cell>
          <cell r="CB45">
            <v>10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2017</v>
          </cell>
          <cell r="CO45">
            <v>2026</v>
          </cell>
          <cell r="CP45">
            <v>1.34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2.7</v>
          </cell>
          <cell r="CY45">
            <v>0</v>
          </cell>
          <cell r="CZ45">
            <v>0</v>
          </cell>
          <cell r="DA45">
            <v>658781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27533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3196460</v>
          </cell>
          <cell r="DY45">
            <v>504099</v>
          </cell>
          <cell r="DZ45">
            <v>0</v>
          </cell>
          <cell r="EA45">
            <v>0</v>
          </cell>
          <cell r="EB45">
            <v>0</v>
          </cell>
          <cell r="EC45">
            <v>647860</v>
          </cell>
          <cell r="ED45">
            <v>1000000</v>
          </cell>
          <cell r="EE45">
            <v>0</v>
          </cell>
          <cell r="EF45">
            <v>5348419</v>
          </cell>
          <cell r="EG45">
            <v>550000</v>
          </cell>
          <cell r="EH45">
            <v>0</v>
          </cell>
          <cell r="EI45">
            <v>4844320</v>
          </cell>
          <cell r="EJ45">
            <v>0</v>
          </cell>
          <cell r="EK45">
            <v>27533</v>
          </cell>
          <cell r="EL45">
            <v>27533</v>
          </cell>
          <cell r="EM45">
            <v>129800</v>
          </cell>
          <cell r="EN45">
            <v>157333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843750</v>
          </cell>
          <cell r="ET45">
            <v>0</v>
          </cell>
          <cell r="EU45">
            <v>6899503</v>
          </cell>
          <cell r="EV45">
            <v>0</v>
          </cell>
          <cell r="EW45">
            <v>13.770339999999999</v>
          </cell>
          <cell r="EX45">
            <v>1.41791</v>
          </cell>
          <cell r="EY45">
            <v>0</v>
          </cell>
          <cell r="EZ45">
            <v>0</v>
          </cell>
          <cell r="FA45">
            <v>7.0000000000000007E-2</v>
          </cell>
          <cell r="FB45">
            <v>0.33</v>
          </cell>
          <cell r="FC45">
            <v>0</v>
          </cell>
          <cell r="FD45">
            <v>0</v>
          </cell>
          <cell r="FE45">
            <v>2.1451199999999999</v>
          </cell>
          <cell r="FF45">
            <v>0</v>
          </cell>
          <cell r="FG45">
            <v>17.733370000000001</v>
          </cell>
          <cell r="FH45">
            <v>0</v>
          </cell>
          <cell r="FI45">
            <v>0</v>
          </cell>
          <cell r="FJ45">
            <v>12.48873</v>
          </cell>
          <cell r="FK45">
            <v>1.2816099999999999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8559453</v>
          </cell>
          <cell r="GK45">
            <v>7413</v>
          </cell>
          <cell r="GL45">
            <v>6264726</v>
          </cell>
          <cell r="GM45">
            <v>0</v>
          </cell>
          <cell r="GN45">
            <v>76013</v>
          </cell>
          <cell r="GO45">
            <v>689187</v>
          </cell>
          <cell r="GP45">
            <v>305042</v>
          </cell>
          <cell r="GQ45">
            <v>0</v>
          </cell>
          <cell r="GR45">
            <v>51867</v>
          </cell>
          <cell r="GS45">
            <v>56659</v>
          </cell>
          <cell r="GT45">
            <v>0</v>
          </cell>
          <cell r="GU45">
            <v>152688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8559453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472298</v>
          </cell>
          <cell r="HG45">
            <v>0</v>
          </cell>
          <cell r="HH45">
            <v>44509</v>
          </cell>
          <cell r="HI45">
            <v>177912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6522581</v>
          </cell>
          <cell r="HO45">
            <v>0</v>
          </cell>
          <cell r="HP45">
            <v>102828</v>
          </cell>
          <cell r="HQ45">
            <v>767241</v>
          </cell>
          <cell r="HR45">
            <v>319759</v>
          </cell>
          <cell r="HS45">
            <v>0</v>
          </cell>
          <cell r="HT45">
            <v>53861</v>
          </cell>
          <cell r="HU45">
            <v>58857</v>
          </cell>
          <cell r="HV45">
            <v>0</v>
          </cell>
          <cell r="HW45">
            <v>158323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8978092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497542</v>
          </cell>
          <cell r="II45">
            <v>0</v>
          </cell>
          <cell r="IJ45">
            <v>54161</v>
          </cell>
          <cell r="IK45">
            <v>209963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8978092</v>
          </cell>
          <cell r="IQ45">
            <v>0</v>
          </cell>
          <cell r="IR45">
            <v>0</v>
          </cell>
          <cell r="IS45">
            <v>8.11</v>
          </cell>
          <cell r="IT45">
            <v>15</v>
          </cell>
          <cell r="IU45">
            <v>4.0979999999999999</v>
          </cell>
          <cell r="IV45">
            <v>1.26</v>
          </cell>
          <cell r="IW45">
            <v>822.3</v>
          </cell>
          <cell r="IX45">
            <v>0</v>
          </cell>
          <cell r="IY45">
            <v>19.5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540</v>
          </cell>
          <cell r="JE45">
            <v>0</v>
          </cell>
          <cell r="JF45">
            <v>0</v>
          </cell>
          <cell r="JG45">
            <v>1.6</v>
          </cell>
          <cell r="JH45">
            <v>100.49</v>
          </cell>
          <cell r="JI45">
            <v>32.880000000000003</v>
          </cell>
          <cell r="JJ45">
            <v>19.37</v>
          </cell>
          <cell r="JK45">
            <v>48.24</v>
          </cell>
          <cell r="JL45">
            <v>45.21</v>
          </cell>
          <cell r="JM45">
            <v>17.57</v>
          </cell>
          <cell r="JN45">
            <v>48.96</v>
          </cell>
          <cell r="JO45">
            <v>111.74</v>
          </cell>
          <cell r="JP45">
            <v>9.59</v>
          </cell>
          <cell r="JQ45">
            <v>0.42</v>
          </cell>
          <cell r="JR45">
            <v>15</v>
          </cell>
          <cell r="JS45">
            <v>0</v>
          </cell>
          <cell r="JT45">
            <v>7635</v>
          </cell>
          <cell r="JU45">
            <v>3.859</v>
          </cell>
          <cell r="JV45">
            <v>3956</v>
          </cell>
          <cell r="JW45">
            <v>854.3</v>
          </cell>
          <cell r="JX45">
            <v>-1</v>
          </cell>
          <cell r="JY45">
            <v>-7635</v>
          </cell>
          <cell r="JZ45">
            <v>-6749</v>
          </cell>
          <cell r="KA45">
            <v>549</v>
          </cell>
          <cell r="KB45">
            <v>822.3</v>
          </cell>
          <cell r="KC45">
            <v>7826</v>
          </cell>
          <cell r="KD45">
            <v>6435320</v>
          </cell>
          <cell r="KE45">
            <v>152487</v>
          </cell>
          <cell r="KF45">
            <v>108539</v>
          </cell>
          <cell r="KG45">
            <v>874477</v>
          </cell>
        </row>
        <row r="46">
          <cell r="E46">
            <v>977</v>
          </cell>
          <cell r="F46">
            <v>977</v>
          </cell>
          <cell r="G46" t="str">
            <v>CARDINAL</v>
          </cell>
          <cell r="H46" t="str">
            <v>Cardinal</v>
          </cell>
          <cell r="I46">
            <v>0</v>
          </cell>
          <cell r="J46">
            <v>0</v>
          </cell>
          <cell r="K46">
            <v>0</v>
          </cell>
          <cell r="L46">
            <v>977</v>
          </cell>
          <cell r="M46">
            <v>3049211</v>
          </cell>
          <cell r="N46">
            <v>53166</v>
          </cell>
          <cell r="O46">
            <v>251018</v>
          </cell>
          <cell r="P46">
            <v>4456370</v>
          </cell>
          <cell r="Q46">
            <v>182031</v>
          </cell>
          <cell r="R46">
            <v>171808</v>
          </cell>
          <cell r="S46">
            <v>326560</v>
          </cell>
          <cell r="T46">
            <v>131334</v>
          </cell>
          <cell r="U46">
            <v>23923</v>
          </cell>
          <cell r="V46">
            <v>4675707</v>
          </cell>
          <cell r="W46">
            <v>19055</v>
          </cell>
          <cell r="X46">
            <v>1449155</v>
          </cell>
          <cell r="Y46">
            <v>0</v>
          </cell>
          <cell r="Z46">
            <v>240708</v>
          </cell>
          <cell r="AA46">
            <v>968630</v>
          </cell>
          <cell r="AB46">
            <v>15998676</v>
          </cell>
          <cell r="AC46">
            <v>0</v>
          </cell>
          <cell r="AD46">
            <v>464381</v>
          </cell>
          <cell r="AE46">
            <v>1500</v>
          </cell>
          <cell r="AF46">
            <v>16464557</v>
          </cell>
          <cell r="AG46">
            <v>4885188</v>
          </cell>
          <cell r="AH46">
            <v>21349745</v>
          </cell>
          <cell r="AI46">
            <v>8660612</v>
          </cell>
          <cell r="AJ46">
            <v>361880</v>
          </cell>
          <cell r="AK46">
            <v>814158</v>
          </cell>
          <cell r="AL46">
            <v>646061</v>
          </cell>
          <cell r="AM46">
            <v>535600</v>
          </cell>
          <cell r="AN46">
            <v>234000</v>
          </cell>
          <cell r="AO46">
            <v>1542961</v>
          </cell>
          <cell r="AP46">
            <v>859100</v>
          </cell>
          <cell r="AQ46">
            <v>0</v>
          </cell>
          <cell r="AR46">
            <v>4993760</v>
          </cell>
          <cell r="AS46">
            <v>798700</v>
          </cell>
          <cell r="AT46">
            <v>254600</v>
          </cell>
          <cell r="AU46">
            <v>622127</v>
          </cell>
          <cell r="AV46">
            <v>307289</v>
          </cell>
          <cell r="AW46">
            <v>1184016</v>
          </cell>
          <cell r="AX46">
            <v>15637088</v>
          </cell>
          <cell r="AY46">
            <v>464381</v>
          </cell>
          <cell r="AZ46">
            <v>16101469</v>
          </cell>
          <cell r="BA46">
            <v>5248276</v>
          </cell>
          <cell r="BB46">
            <v>21349745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20</v>
          </cell>
          <cell r="BZ46">
            <v>2021</v>
          </cell>
          <cell r="CA46">
            <v>2025</v>
          </cell>
          <cell r="CB46">
            <v>10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2022</v>
          </cell>
          <cell r="CO46">
            <v>2031</v>
          </cell>
          <cell r="CP46">
            <v>1.34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2.7</v>
          </cell>
          <cell r="CY46">
            <v>0</v>
          </cell>
          <cell r="CZ46">
            <v>7</v>
          </cell>
          <cell r="DA46">
            <v>442246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266112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1888395</v>
          </cell>
          <cell r="DY46">
            <v>57273</v>
          </cell>
          <cell r="DZ46">
            <v>0</v>
          </cell>
          <cell r="EA46">
            <v>0</v>
          </cell>
          <cell r="EB46">
            <v>0</v>
          </cell>
          <cell r="EC46">
            <v>52841</v>
          </cell>
          <cell r="ED46">
            <v>127500</v>
          </cell>
          <cell r="EE46">
            <v>0</v>
          </cell>
          <cell r="EF46">
            <v>2126009</v>
          </cell>
          <cell r="EG46">
            <v>303000</v>
          </cell>
          <cell r="EH46">
            <v>0</v>
          </cell>
          <cell r="EI46">
            <v>2068736</v>
          </cell>
          <cell r="EJ46">
            <v>0</v>
          </cell>
          <cell r="EK46">
            <v>266112</v>
          </cell>
          <cell r="EL46">
            <v>266112</v>
          </cell>
          <cell r="EM46">
            <v>65535</v>
          </cell>
          <cell r="EN46">
            <v>331647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341713</v>
          </cell>
          <cell r="ET46">
            <v>0</v>
          </cell>
          <cell r="EU46">
            <v>3102370</v>
          </cell>
          <cell r="EV46">
            <v>0</v>
          </cell>
          <cell r="EW46">
            <v>10.705450000000001</v>
          </cell>
          <cell r="EX46">
            <v>1.5257499999999999</v>
          </cell>
          <cell r="EY46">
            <v>0</v>
          </cell>
          <cell r="EZ46">
            <v>0</v>
          </cell>
          <cell r="FA46">
            <v>1.34</v>
          </cell>
          <cell r="FB46">
            <v>0.33</v>
          </cell>
          <cell r="FC46">
            <v>0</v>
          </cell>
          <cell r="FD46">
            <v>0</v>
          </cell>
          <cell r="FE46">
            <v>1.72068</v>
          </cell>
          <cell r="FF46">
            <v>0</v>
          </cell>
          <cell r="FG46">
            <v>15.621880000000001</v>
          </cell>
          <cell r="FH46">
            <v>0</v>
          </cell>
          <cell r="FI46">
            <v>0</v>
          </cell>
          <cell r="FJ46">
            <v>10.41705</v>
          </cell>
          <cell r="FK46">
            <v>0.28839999999999999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6286372</v>
          </cell>
          <cell r="GK46">
            <v>7413</v>
          </cell>
          <cell r="GL46">
            <v>4307694</v>
          </cell>
          <cell r="GM46">
            <v>6175</v>
          </cell>
          <cell r="GN46">
            <v>117526</v>
          </cell>
          <cell r="GO46">
            <v>731737</v>
          </cell>
          <cell r="GP46">
            <v>218613</v>
          </cell>
          <cell r="GQ46">
            <v>0</v>
          </cell>
          <cell r="GR46">
            <v>35052</v>
          </cell>
          <cell r="GS46">
            <v>38520</v>
          </cell>
          <cell r="GT46">
            <v>0</v>
          </cell>
          <cell r="GU46">
            <v>159585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6286372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286959</v>
          </cell>
          <cell r="HG46">
            <v>0</v>
          </cell>
          <cell r="HH46">
            <v>32208</v>
          </cell>
          <cell r="HI46">
            <v>229803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4378673</v>
          </cell>
          <cell r="HO46">
            <v>0</v>
          </cell>
          <cell r="HP46">
            <v>114258</v>
          </cell>
          <cell r="HQ46">
            <v>690662</v>
          </cell>
          <cell r="HR46">
            <v>219970</v>
          </cell>
          <cell r="HS46">
            <v>0</v>
          </cell>
          <cell r="HT46">
            <v>35668</v>
          </cell>
          <cell r="HU46">
            <v>39204</v>
          </cell>
          <cell r="HV46">
            <v>0</v>
          </cell>
          <cell r="HW46">
            <v>161552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6315455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299457</v>
          </cell>
          <cell r="II46">
            <v>0</v>
          </cell>
          <cell r="IJ46">
            <v>39171</v>
          </cell>
          <cell r="IK46">
            <v>274860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6315455</v>
          </cell>
          <cell r="IQ46">
            <v>0</v>
          </cell>
          <cell r="IR46">
            <v>0</v>
          </cell>
          <cell r="IS46">
            <v>11.16</v>
          </cell>
          <cell r="IT46">
            <v>0</v>
          </cell>
          <cell r="IU46">
            <v>3.125</v>
          </cell>
          <cell r="IV46">
            <v>0.68</v>
          </cell>
          <cell r="IW46">
            <v>540.29999999999995</v>
          </cell>
          <cell r="IX46">
            <v>0</v>
          </cell>
          <cell r="IY46">
            <v>34.5</v>
          </cell>
          <cell r="IZ46">
            <v>0</v>
          </cell>
          <cell r="JA46">
            <v>0</v>
          </cell>
          <cell r="JB46">
            <v>0</v>
          </cell>
          <cell r="JC46">
            <v>517</v>
          </cell>
          <cell r="JD46">
            <v>531</v>
          </cell>
          <cell r="JE46">
            <v>0</v>
          </cell>
          <cell r="JF46">
            <v>0</v>
          </cell>
          <cell r="JG46">
            <v>1.44</v>
          </cell>
          <cell r="JH46">
            <v>90.46</v>
          </cell>
          <cell r="JI46">
            <v>35.619999999999997</v>
          </cell>
          <cell r="JJ46">
            <v>14.52</v>
          </cell>
          <cell r="JK46">
            <v>40.32</v>
          </cell>
          <cell r="JL46">
            <v>27.4</v>
          </cell>
          <cell r="JM46">
            <v>19.36</v>
          </cell>
          <cell r="JN46">
            <v>33.840000000000003</v>
          </cell>
          <cell r="JO46">
            <v>80.599999999999994</v>
          </cell>
          <cell r="JP46">
            <v>8.93</v>
          </cell>
          <cell r="JQ46">
            <v>0.68</v>
          </cell>
          <cell r="JR46">
            <v>0</v>
          </cell>
          <cell r="JS46">
            <v>0</v>
          </cell>
          <cell r="JT46">
            <v>7635</v>
          </cell>
          <cell r="JU46">
            <v>3</v>
          </cell>
          <cell r="JV46">
            <v>9125</v>
          </cell>
          <cell r="JW46">
            <v>573.5</v>
          </cell>
          <cell r="JX46">
            <v>2</v>
          </cell>
          <cell r="JY46">
            <v>15270</v>
          </cell>
          <cell r="JZ46">
            <v>13498</v>
          </cell>
          <cell r="KA46">
            <v>489</v>
          </cell>
          <cell r="KB46">
            <v>540.29999999999995</v>
          </cell>
          <cell r="KC46">
            <v>7826</v>
          </cell>
          <cell r="KD46">
            <v>4228388</v>
          </cell>
          <cell r="KE46">
            <v>194072</v>
          </cell>
          <cell r="KF46">
            <v>98686</v>
          </cell>
          <cell r="KG46">
            <v>630776</v>
          </cell>
        </row>
        <row r="47">
          <cell r="E47">
            <v>981</v>
          </cell>
          <cell r="F47">
            <v>981</v>
          </cell>
          <cell r="G47" t="str">
            <v>CARLISLE</v>
          </cell>
          <cell r="H47" t="str">
            <v>Carlisle</v>
          </cell>
          <cell r="I47">
            <v>0</v>
          </cell>
          <cell r="J47">
            <v>0</v>
          </cell>
          <cell r="K47">
            <v>0</v>
          </cell>
          <cell r="L47">
            <v>981</v>
          </cell>
          <cell r="M47">
            <v>8359940</v>
          </cell>
          <cell r="N47">
            <v>121028</v>
          </cell>
          <cell r="O47">
            <v>0</v>
          </cell>
          <cell r="P47">
            <v>2040200</v>
          </cell>
          <cell r="Q47">
            <v>506150</v>
          </cell>
          <cell r="R47">
            <v>425000</v>
          </cell>
          <cell r="S47">
            <v>717500</v>
          </cell>
          <cell r="T47">
            <v>3339500</v>
          </cell>
          <cell r="U47">
            <v>0</v>
          </cell>
          <cell r="V47">
            <v>17610721</v>
          </cell>
          <cell r="W47">
            <v>106041</v>
          </cell>
          <cell r="X47">
            <v>26500</v>
          </cell>
          <cell r="Y47">
            <v>0</v>
          </cell>
          <cell r="Z47">
            <v>175000</v>
          </cell>
          <cell r="AA47">
            <v>925000</v>
          </cell>
          <cell r="AB47">
            <v>34352580</v>
          </cell>
          <cell r="AC47">
            <v>0</v>
          </cell>
          <cell r="AD47">
            <v>1535374</v>
          </cell>
          <cell r="AE47">
            <v>0</v>
          </cell>
          <cell r="AF47">
            <v>35887954</v>
          </cell>
          <cell r="AG47">
            <v>15827408</v>
          </cell>
          <cell r="AH47">
            <v>51715362</v>
          </cell>
          <cell r="AI47">
            <v>15973300</v>
          </cell>
          <cell r="AJ47">
            <v>1200000</v>
          </cell>
          <cell r="AK47">
            <v>1654000</v>
          </cell>
          <cell r="AL47">
            <v>736500</v>
          </cell>
          <cell r="AM47">
            <v>1500000</v>
          </cell>
          <cell r="AN47">
            <v>2125000</v>
          </cell>
          <cell r="AO47">
            <v>2928500</v>
          </cell>
          <cell r="AP47">
            <v>1320000</v>
          </cell>
          <cell r="AQ47">
            <v>0</v>
          </cell>
          <cell r="AR47">
            <v>11464000</v>
          </cell>
          <cell r="AS47">
            <v>1677000</v>
          </cell>
          <cell r="AT47">
            <v>950000</v>
          </cell>
          <cell r="AU47">
            <v>3526887</v>
          </cell>
          <cell r="AV47">
            <v>1063301</v>
          </cell>
          <cell r="AW47">
            <v>5540188</v>
          </cell>
          <cell r="AX47">
            <v>34654488</v>
          </cell>
          <cell r="AY47">
            <v>1534874</v>
          </cell>
          <cell r="AZ47">
            <v>36189362</v>
          </cell>
          <cell r="BA47">
            <v>15526000</v>
          </cell>
          <cell r="BB47">
            <v>51715362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2023</v>
          </cell>
          <cell r="CA47">
            <v>2027</v>
          </cell>
          <cell r="CB47">
            <v>10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2019</v>
          </cell>
          <cell r="CO47">
            <v>2028</v>
          </cell>
          <cell r="CP47">
            <v>1.34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4.05</v>
          </cell>
          <cell r="CY47">
            <v>0</v>
          </cell>
          <cell r="CZ47">
            <v>0</v>
          </cell>
          <cell r="DA47">
            <v>1553305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659633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4256625</v>
          </cell>
          <cell r="DY47">
            <v>811757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5068382</v>
          </cell>
          <cell r="EG47">
            <v>600000</v>
          </cell>
          <cell r="EH47">
            <v>0</v>
          </cell>
          <cell r="EI47">
            <v>4256625</v>
          </cell>
          <cell r="EJ47">
            <v>0</v>
          </cell>
          <cell r="EK47">
            <v>659633</v>
          </cell>
          <cell r="EL47">
            <v>659633</v>
          </cell>
          <cell r="EM47">
            <v>162447</v>
          </cell>
          <cell r="EN47">
            <v>822080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1992012</v>
          </cell>
          <cell r="ET47">
            <v>0</v>
          </cell>
          <cell r="EU47">
            <v>8482478</v>
          </cell>
          <cell r="EV47">
            <v>0</v>
          </cell>
          <cell r="EW47">
            <v>10.892899999999999</v>
          </cell>
          <cell r="EX47">
            <v>1.3029900000000001</v>
          </cell>
          <cell r="EY47">
            <v>0</v>
          </cell>
          <cell r="EZ47">
            <v>0</v>
          </cell>
          <cell r="FA47">
            <v>1.34</v>
          </cell>
          <cell r="FB47">
            <v>0.33</v>
          </cell>
          <cell r="FC47">
            <v>0</v>
          </cell>
          <cell r="FD47">
            <v>0</v>
          </cell>
          <cell r="FE47">
            <v>4.04664</v>
          </cell>
          <cell r="FF47">
            <v>0</v>
          </cell>
          <cell r="FG47">
            <v>17.91253</v>
          </cell>
          <cell r="FH47">
            <v>0</v>
          </cell>
          <cell r="FI47">
            <v>0</v>
          </cell>
          <cell r="FJ47">
            <v>9.2438699999999994</v>
          </cell>
          <cell r="FK47">
            <v>1.64903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19817465</v>
          </cell>
          <cell r="GK47">
            <v>7413</v>
          </cell>
          <cell r="GL47">
            <v>14664397</v>
          </cell>
          <cell r="GM47">
            <v>0</v>
          </cell>
          <cell r="GN47">
            <v>265897</v>
          </cell>
          <cell r="GO47">
            <v>1524928</v>
          </cell>
          <cell r="GP47">
            <v>690465</v>
          </cell>
          <cell r="GQ47">
            <v>0</v>
          </cell>
          <cell r="GR47">
            <v>121123</v>
          </cell>
          <cell r="GS47">
            <v>133028</v>
          </cell>
          <cell r="GT47">
            <v>0</v>
          </cell>
          <cell r="GU47">
            <v>211931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19817465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761229</v>
          </cell>
          <cell r="HG47">
            <v>0</v>
          </cell>
          <cell r="HH47">
            <v>66150</v>
          </cell>
          <cell r="HI47">
            <v>396596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15353985</v>
          </cell>
          <cell r="HO47">
            <v>0</v>
          </cell>
          <cell r="HP47">
            <v>306309</v>
          </cell>
          <cell r="HQ47">
            <v>1567695</v>
          </cell>
          <cell r="HR47">
            <v>722258</v>
          </cell>
          <cell r="HS47">
            <v>0</v>
          </cell>
          <cell r="HT47">
            <v>127182</v>
          </cell>
          <cell r="HU47">
            <v>139708</v>
          </cell>
          <cell r="HV47">
            <v>0</v>
          </cell>
          <cell r="HW47">
            <v>305478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20825900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789656</v>
          </cell>
          <cell r="II47">
            <v>0</v>
          </cell>
          <cell r="IJ47">
            <v>77596</v>
          </cell>
          <cell r="IK47">
            <v>439013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20825900</v>
          </cell>
          <cell r="IQ47">
            <v>0</v>
          </cell>
          <cell r="IR47">
            <v>0</v>
          </cell>
          <cell r="IS47">
            <v>28.39</v>
          </cell>
          <cell r="IT47">
            <v>39</v>
          </cell>
          <cell r="IU47">
            <v>8.5790000000000006</v>
          </cell>
          <cell r="IV47">
            <v>3.15</v>
          </cell>
          <cell r="IW47">
            <v>1984.8</v>
          </cell>
          <cell r="IX47">
            <v>0</v>
          </cell>
          <cell r="IY47">
            <v>46.5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205.33</v>
          </cell>
          <cell r="JI47">
            <v>43.84</v>
          </cell>
          <cell r="JJ47">
            <v>63.57</v>
          </cell>
          <cell r="JK47">
            <v>97.92</v>
          </cell>
          <cell r="JL47">
            <v>58.91</v>
          </cell>
          <cell r="JM47">
            <v>60.54</v>
          </cell>
          <cell r="JN47">
            <v>106.56</v>
          </cell>
          <cell r="JO47">
            <v>226.01</v>
          </cell>
          <cell r="JP47">
            <v>29.94</v>
          </cell>
          <cell r="JQ47">
            <v>2.99</v>
          </cell>
          <cell r="JR47">
            <v>54</v>
          </cell>
          <cell r="JS47">
            <v>0</v>
          </cell>
          <cell r="JT47">
            <v>7635</v>
          </cell>
          <cell r="JU47">
            <v>8.2739999999999991</v>
          </cell>
          <cell r="JV47">
            <v>199</v>
          </cell>
          <cell r="JW47">
            <v>2011</v>
          </cell>
          <cell r="JX47">
            <v>1.722</v>
          </cell>
          <cell r="JY47">
            <v>13147</v>
          </cell>
          <cell r="JZ47">
            <v>11622</v>
          </cell>
          <cell r="KA47">
            <v>0</v>
          </cell>
          <cell r="KB47">
            <v>1984.8</v>
          </cell>
          <cell r="KC47">
            <v>7826</v>
          </cell>
          <cell r="KD47">
            <v>15533045</v>
          </cell>
          <cell r="KE47">
            <v>0</v>
          </cell>
          <cell r="KF47">
            <v>322463</v>
          </cell>
          <cell r="KG47">
            <v>1768754</v>
          </cell>
        </row>
        <row r="48">
          <cell r="E48">
            <v>999</v>
          </cell>
          <cell r="F48">
            <v>999</v>
          </cell>
          <cell r="G48" t="str">
            <v>CARROLL</v>
          </cell>
          <cell r="H48" t="str">
            <v>Carroll</v>
          </cell>
          <cell r="I48">
            <v>0</v>
          </cell>
          <cell r="J48">
            <v>0</v>
          </cell>
          <cell r="K48">
            <v>0</v>
          </cell>
          <cell r="L48">
            <v>999</v>
          </cell>
          <cell r="M48">
            <v>10999347</v>
          </cell>
          <cell r="N48">
            <v>170331</v>
          </cell>
          <cell r="O48">
            <v>531722</v>
          </cell>
          <cell r="P48">
            <v>1381136</v>
          </cell>
          <cell r="Q48">
            <v>592666</v>
          </cell>
          <cell r="R48">
            <v>517560</v>
          </cell>
          <cell r="S48">
            <v>173671</v>
          </cell>
          <cell r="T48">
            <v>343117</v>
          </cell>
          <cell r="U48">
            <v>0</v>
          </cell>
          <cell r="V48">
            <v>11110154</v>
          </cell>
          <cell r="W48">
            <v>28928</v>
          </cell>
          <cell r="X48">
            <v>2455478</v>
          </cell>
          <cell r="Y48">
            <v>0</v>
          </cell>
          <cell r="Z48">
            <v>379635</v>
          </cell>
          <cell r="AA48">
            <v>802006</v>
          </cell>
          <cell r="AB48">
            <v>29485751</v>
          </cell>
          <cell r="AC48">
            <v>0</v>
          </cell>
          <cell r="AD48">
            <v>1352597</v>
          </cell>
          <cell r="AE48">
            <v>10050</v>
          </cell>
          <cell r="AF48">
            <v>30848398</v>
          </cell>
          <cell r="AG48">
            <v>16622434</v>
          </cell>
          <cell r="AH48">
            <v>47470832</v>
          </cell>
          <cell r="AI48">
            <v>18845525</v>
          </cell>
          <cell r="AJ48">
            <v>1096427</v>
          </cell>
          <cell r="AK48">
            <v>1108382</v>
          </cell>
          <cell r="AL48">
            <v>605239</v>
          </cell>
          <cell r="AM48">
            <v>1086797</v>
          </cell>
          <cell r="AN48">
            <v>540229</v>
          </cell>
          <cell r="AO48">
            <v>2815210</v>
          </cell>
          <cell r="AP48">
            <v>2236959</v>
          </cell>
          <cell r="AQ48">
            <v>0</v>
          </cell>
          <cell r="AR48">
            <v>9489243</v>
          </cell>
          <cell r="AS48">
            <v>1499588</v>
          </cell>
          <cell r="AT48">
            <v>967543</v>
          </cell>
          <cell r="AU48">
            <v>1266379</v>
          </cell>
          <cell r="AV48">
            <v>1000079</v>
          </cell>
          <cell r="AW48">
            <v>3234001</v>
          </cell>
          <cell r="AX48">
            <v>33068357</v>
          </cell>
          <cell r="AY48">
            <v>1360514</v>
          </cell>
          <cell r="AZ48">
            <v>34428871</v>
          </cell>
          <cell r="BA48">
            <v>13041961</v>
          </cell>
          <cell r="BB48">
            <v>47470832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20</v>
          </cell>
          <cell r="BZ48">
            <v>2016</v>
          </cell>
          <cell r="CA48">
            <v>2025</v>
          </cell>
          <cell r="CB48">
            <v>10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2018</v>
          </cell>
          <cell r="CO48">
            <v>2027</v>
          </cell>
          <cell r="CP48">
            <v>0.67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2.7</v>
          </cell>
          <cell r="CY48">
            <v>0</v>
          </cell>
          <cell r="CZ48">
            <v>3</v>
          </cell>
          <cell r="DA48">
            <v>1268286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799144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8131044</v>
          </cell>
          <cell r="DY48">
            <v>463217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8594261</v>
          </cell>
          <cell r="EG48">
            <v>1340000</v>
          </cell>
          <cell r="EH48">
            <v>0</v>
          </cell>
          <cell r="EI48">
            <v>8131044</v>
          </cell>
          <cell r="EJ48">
            <v>683550</v>
          </cell>
          <cell r="EK48">
            <v>115594</v>
          </cell>
          <cell r="EL48">
            <v>799144</v>
          </cell>
          <cell r="EM48">
            <v>393608</v>
          </cell>
          <cell r="EN48">
            <v>1192752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11127009</v>
          </cell>
          <cell r="EV48">
            <v>0</v>
          </cell>
          <cell r="EW48">
            <v>7.6453899999999999</v>
          </cell>
          <cell r="EX48">
            <v>1.1959599999999999</v>
          </cell>
          <cell r="EY48">
            <v>0</v>
          </cell>
          <cell r="EZ48">
            <v>0</v>
          </cell>
          <cell r="FA48">
            <v>0.67</v>
          </cell>
          <cell r="FB48">
            <v>0.33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9.8413500000000003</v>
          </cell>
          <cell r="FH48">
            <v>0</v>
          </cell>
          <cell r="FI48">
            <v>0</v>
          </cell>
          <cell r="FJ48">
            <v>7.2570300000000003</v>
          </cell>
          <cell r="FK48">
            <v>0.38835999999999998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18110460</v>
          </cell>
          <cell r="GK48">
            <v>7413</v>
          </cell>
          <cell r="GL48">
            <v>12384158</v>
          </cell>
          <cell r="GM48">
            <v>76426</v>
          </cell>
          <cell r="GN48">
            <v>290382</v>
          </cell>
          <cell r="GO48">
            <v>2050881</v>
          </cell>
          <cell r="GP48">
            <v>615646</v>
          </cell>
          <cell r="GQ48">
            <v>0</v>
          </cell>
          <cell r="GR48">
            <v>153767</v>
          </cell>
          <cell r="GS48">
            <v>168881</v>
          </cell>
          <cell r="GT48">
            <v>0</v>
          </cell>
          <cell r="GU48">
            <v>543304</v>
          </cell>
          <cell r="GV48">
            <v>0</v>
          </cell>
          <cell r="GW48">
            <v>0</v>
          </cell>
          <cell r="GX48">
            <v>0</v>
          </cell>
          <cell r="GY48">
            <v>-672</v>
          </cell>
          <cell r="GZ48">
            <v>18110460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1053667</v>
          </cell>
          <cell r="HG48">
            <v>0</v>
          </cell>
          <cell r="HH48">
            <v>99427</v>
          </cell>
          <cell r="HI48">
            <v>700529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12557285</v>
          </cell>
          <cell r="HO48">
            <v>0</v>
          </cell>
          <cell r="HP48">
            <v>319601</v>
          </cell>
          <cell r="HQ48">
            <v>2063664</v>
          </cell>
          <cell r="HR48">
            <v>624057</v>
          </cell>
          <cell r="HS48">
            <v>0</v>
          </cell>
          <cell r="HT48">
            <v>157085</v>
          </cell>
          <cell r="HU48">
            <v>172556</v>
          </cell>
          <cell r="HV48">
            <v>0</v>
          </cell>
          <cell r="HW48">
            <v>548647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18276893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1059207</v>
          </cell>
          <cell r="II48">
            <v>0</v>
          </cell>
          <cell r="IJ48">
            <v>121751</v>
          </cell>
          <cell r="IK48">
            <v>626070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18276893</v>
          </cell>
          <cell r="IQ48">
            <v>0</v>
          </cell>
          <cell r="IR48">
            <v>15.4</v>
          </cell>
          <cell r="IS48">
            <v>26.28</v>
          </cell>
          <cell r="IT48">
            <v>903</v>
          </cell>
          <cell r="IU48">
            <v>7.84</v>
          </cell>
          <cell r="IV48">
            <v>7.74</v>
          </cell>
          <cell r="IW48">
            <v>1613.7</v>
          </cell>
          <cell r="IX48">
            <v>0</v>
          </cell>
          <cell r="IY48">
            <v>81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270.29000000000002</v>
          </cell>
          <cell r="JI48">
            <v>87.68</v>
          </cell>
          <cell r="JJ48">
            <v>81.09</v>
          </cell>
          <cell r="JK48">
            <v>101.52</v>
          </cell>
          <cell r="JL48">
            <v>78.09</v>
          </cell>
          <cell r="JM48">
            <v>88.35</v>
          </cell>
          <cell r="JN48">
            <v>112.32</v>
          </cell>
          <cell r="JO48">
            <v>278.76</v>
          </cell>
          <cell r="JP48">
            <v>28.64</v>
          </cell>
          <cell r="JQ48">
            <v>10.5</v>
          </cell>
          <cell r="JR48">
            <v>935</v>
          </cell>
          <cell r="JS48">
            <v>15.1</v>
          </cell>
          <cell r="JT48">
            <v>7635</v>
          </cell>
          <cell r="JU48">
            <v>7.7380000000000004</v>
          </cell>
          <cell r="JV48">
            <v>15532</v>
          </cell>
          <cell r="JW48">
            <v>1644.7</v>
          </cell>
          <cell r="JX48">
            <v>-5.21</v>
          </cell>
          <cell r="JY48">
            <v>-39778</v>
          </cell>
          <cell r="JZ48">
            <v>-35162</v>
          </cell>
          <cell r="KA48">
            <v>0</v>
          </cell>
          <cell r="KB48">
            <v>1613.7</v>
          </cell>
          <cell r="KC48">
            <v>7826</v>
          </cell>
          <cell r="KD48">
            <v>12628816</v>
          </cell>
          <cell r="KE48">
            <v>54042</v>
          </cell>
          <cell r="KF48">
            <v>366867</v>
          </cell>
          <cell r="KG48">
            <v>2181576</v>
          </cell>
        </row>
        <row r="49">
          <cell r="E49">
            <v>1044</v>
          </cell>
          <cell r="F49">
            <v>1044</v>
          </cell>
          <cell r="G49" t="str">
            <v>CEDAR FALLS</v>
          </cell>
          <cell r="H49" t="str">
            <v>Cedar Falls</v>
          </cell>
          <cell r="I49">
            <v>0</v>
          </cell>
          <cell r="J49">
            <v>0</v>
          </cell>
          <cell r="K49">
            <v>0</v>
          </cell>
          <cell r="L49">
            <v>1044</v>
          </cell>
          <cell r="M49">
            <v>35196322</v>
          </cell>
          <cell r="N49">
            <v>107474</v>
          </cell>
          <cell r="O49">
            <v>649459</v>
          </cell>
          <cell r="P49">
            <v>3846352</v>
          </cell>
          <cell r="Q49">
            <v>1286737</v>
          </cell>
          <cell r="R49">
            <v>1768832</v>
          </cell>
          <cell r="S49">
            <v>1272871</v>
          </cell>
          <cell r="T49">
            <v>5874443</v>
          </cell>
          <cell r="U49">
            <v>0</v>
          </cell>
          <cell r="V49">
            <v>43200084</v>
          </cell>
          <cell r="W49">
            <v>165714</v>
          </cell>
          <cell r="X49">
            <v>7718916</v>
          </cell>
          <cell r="Y49">
            <v>254854</v>
          </cell>
          <cell r="Z49">
            <v>488368</v>
          </cell>
          <cell r="AA49">
            <v>2541934</v>
          </cell>
          <cell r="AB49">
            <v>104372360</v>
          </cell>
          <cell r="AC49">
            <v>0</v>
          </cell>
          <cell r="AD49">
            <v>4047140</v>
          </cell>
          <cell r="AE49">
            <v>30000</v>
          </cell>
          <cell r="AF49">
            <v>108449500</v>
          </cell>
          <cell r="AG49">
            <v>25346823</v>
          </cell>
          <cell r="AH49">
            <v>133796323</v>
          </cell>
          <cell r="AI49">
            <v>55002481</v>
          </cell>
          <cell r="AJ49">
            <v>2510584</v>
          </cell>
          <cell r="AK49">
            <v>2995512</v>
          </cell>
          <cell r="AL49">
            <v>1648728</v>
          </cell>
          <cell r="AM49">
            <v>4684247</v>
          </cell>
          <cell r="AN49">
            <v>2152339</v>
          </cell>
          <cell r="AO49">
            <v>8370558</v>
          </cell>
          <cell r="AP49">
            <v>3278770</v>
          </cell>
          <cell r="AQ49">
            <v>0</v>
          </cell>
          <cell r="AR49">
            <v>25640738</v>
          </cell>
          <cell r="AS49">
            <v>3370414</v>
          </cell>
          <cell r="AT49">
            <v>13580305</v>
          </cell>
          <cell r="AU49">
            <v>15728199</v>
          </cell>
          <cell r="AV49">
            <v>3222185</v>
          </cell>
          <cell r="AW49">
            <v>32530689</v>
          </cell>
          <cell r="AX49">
            <v>116544322</v>
          </cell>
          <cell r="AY49">
            <v>4037140</v>
          </cell>
          <cell r="AZ49">
            <v>120681462</v>
          </cell>
          <cell r="BA49">
            <v>13114861</v>
          </cell>
          <cell r="BB49">
            <v>133796323</v>
          </cell>
          <cell r="BC49">
            <v>0</v>
          </cell>
          <cell r="BD49">
            <v>0</v>
          </cell>
          <cell r="BE49">
            <v>100000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20</v>
          </cell>
          <cell r="BZ49">
            <v>2023</v>
          </cell>
          <cell r="CA49">
            <v>2027</v>
          </cell>
          <cell r="CB49">
            <v>10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2019</v>
          </cell>
          <cell r="CO49">
            <v>2028</v>
          </cell>
          <cell r="CP49">
            <v>1.34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4.05</v>
          </cell>
          <cell r="CY49">
            <v>0</v>
          </cell>
          <cell r="CZ49">
            <v>1</v>
          </cell>
          <cell r="DA49">
            <v>4324022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3430892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18612507</v>
          </cell>
          <cell r="DY49">
            <v>2548044</v>
          </cell>
          <cell r="DZ49">
            <v>0</v>
          </cell>
          <cell r="EA49">
            <v>0</v>
          </cell>
          <cell r="EB49">
            <v>0</v>
          </cell>
          <cell r="EC49">
            <v>491656</v>
          </cell>
          <cell r="ED49">
            <v>0</v>
          </cell>
          <cell r="EE49">
            <v>0</v>
          </cell>
          <cell r="EF49">
            <v>21652207</v>
          </cell>
          <cell r="EG49">
            <v>1950000</v>
          </cell>
          <cell r="EH49">
            <v>0</v>
          </cell>
          <cell r="EI49">
            <v>19104163</v>
          </cell>
          <cell r="EJ49">
            <v>0</v>
          </cell>
          <cell r="EK49">
            <v>3430892</v>
          </cell>
          <cell r="EL49">
            <v>3430892</v>
          </cell>
          <cell r="EM49">
            <v>844921</v>
          </cell>
          <cell r="EN49">
            <v>4275813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7425775</v>
          </cell>
          <cell r="ET49">
            <v>0</v>
          </cell>
          <cell r="EU49">
            <v>35303818</v>
          </cell>
          <cell r="EV49">
            <v>0</v>
          </cell>
          <cell r="EW49">
            <v>9.3619800000000009</v>
          </cell>
          <cell r="EX49">
            <v>0.85402</v>
          </cell>
          <cell r="EY49">
            <v>0</v>
          </cell>
          <cell r="EZ49">
            <v>0</v>
          </cell>
          <cell r="FA49">
            <v>1.34</v>
          </cell>
          <cell r="FB49">
            <v>0.33</v>
          </cell>
          <cell r="FC49">
            <v>0</v>
          </cell>
          <cell r="FD49">
            <v>0</v>
          </cell>
          <cell r="FE49">
            <v>2.90028</v>
          </cell>
          <cell r="FF49">
            <v>0</v>
          </cell>
          <cell r="FG49">
            <v>14.78628</v>
          </cell>
          <cell r="FH49">
            <v>0</v>
          </cell>
          <cell r="FI49">
            <v>0</v>
          </cell>
          <cell r="FJ49">
            <v>8.3667899999999999</v>
          </cell>
          <cell r="FK49">
            <v>0.99519000000000002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58046883</v>
          </cell>
          <cell r="GK49">
            <v>7413</v>
          </cell>
          <cell r="GL49">
            <v>41259275</v>
          </cell>
          <cell r="GM49">
            <v>0</v>
          </cell>
          <cell r="GN49">
            <v>649794</v>
          </cell>
          <cell r="GO49">
            <v>6032774</v>
          </cell>
          <cell r="GP49">
            <v>2089577</v>
          </cell>
          <cell r="GQ49">
            <v>0</v>
          </cell>
          <cell r="GR49">
            <v>354800</v>
          </cell>
          <cell r="GS49">
            <v>395685</v>
          </cell>
          <cell r="GT49">
            <v>0</v>
          </cell>
          <cell r="GU49">
            <v>910603</v>
          </cell>
          <cell r="GV49">
            <v>0</v>
          </cell>
          <cell r="GW49">
            <v>0</v>
          </cell>
          <cell r="GX49">
            <v>0</v>
          </cell>
          <cell r="GY49">
            <v>-455</v>
          </cell>
          <cell r="GZ49">
            <v>58046883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3051949</v>
          </cell>
          <cell r="HG49">
            <v>0</v>
          </cell>
          <cell r="HH49">
            <v>228020</v>
          </cell>
          <cell r="HI49">
            <v>618986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42145964</v>
          </cell>
          <cell r="HO49">
            <v>0</v>
          </cell>
          <cell r="HP49">
            <v>730700</v>
          </cell>
          <cell r="HQ49">
            <v>5820084</v>
          </cell>
          <cell r="HR49">
            <v>2118799</v>
          </cell>
          <cell r="HS49">
            <v>0</v>
          </cell>
          <cell r="HT49">
            <v>363888</v>
          </cell>
          <cell r="HU49">
            <v>405711</v>
          </cell>
          <cell r="HV49">
            <v>0</v>
          </cell>
          <cell r="HW49">
            <v>1023013</v>
          </cell>
          <cell r="HX49">
            <v>0</v>
          </cell>
          <cell r="HY49">
            <v>0</v>
          </cell>
          <cell r="HZ49">
            <v>0</v>
          </cell>
          <cell r="IA49">
            <v>14826</v>
          </cell>
          <cell r="IB49">
            <v>59086109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3110372</v>
          </cell>
          <cell r="II49">
            <v>0</v>
          </cell>
          <cell r="IJ49">
            <v>260052</v>
          </cell>
          <cell r="IK49">
            <v>645158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59086109</v>
          </cell>
          <cell r="IQ49">
            <v>0</v>
          </cell>
          <cell r="IR49">
            <v>2.2999999999999998</v>
          </cell>
          <cell r="IS49">
            <v>55.21</v>
          </cell>
          <cell r="IT49">
            <v>307</v>
          </cell>
          <cell r="IU49">
            <v>21.443999999999999</v>
          </cell>
          <cell r="IV49">
            <v>19.05</v>
          </cell>
          <cell r="IW49">
            <v>5525.2</v>
          </cell>
          <cell r="IX49">
            <v>0</v>
          </cell>
          <cell r="IY49">
            <v>91.5</v>
          </cell>
          <cell r="IZ49">
            <v>0</v>
          </cell>
          <cell r="JA49">
            <v>0</v>
          </cell>
          <cell r="JB49">
            <v>0</v>
          </cell>
          <cell r="JC49">
            <v>2668</v>
          </cell>
          <cell r="JD49">
            <v>2709</v>
          </cell>
          <cell r="JE49">
            <v>0</v>
          </cell>
          <cell r="JF49">
            <v>0</v>
          </cell>
          <cell r="JG49">
            <v>7.84</v>
          </cell>
          <cell r="JH49">
            <v>762.29</v>
          </cell>
          <cell r="JI49">
            <v>280.85000000000002</v>
          </cell>
          <cell r="JJ49">
            <v>232.32</v>
          </cell>
          <cell r="JK49">
            <v>249.12</v>
          </cell>
          <cell r="JL49">
            <v>309.62</v>
          </cell>
          <cell r="JM49">
            <v>246.86</v>
          </cell>
          <cell r="JN49">
            <v>260.64</v>
          </cell>
          <cell r="JO49">
            <v>817.12</v>
          </cell>
          <cell r="JP49">
            <v>55.74</v>
          </cell>
          <cell r="JQ49">
            <v>21.74</v>
          </cell>
          <cell r="JR49">
            <v>339</v>
          </cell>
          <cell r="JS49">
            <v>2.1</v>
          </cell>
          <cell r="JT49">
            <v>7635</v>
          </cell>
          <cell r="JU49">
            <v>21.928000000000001</v>
          </cell>
          <cell r="JV49">
            <v>33052</v>
          </cell>
          <cell r="JW49">
            <v>5520.1</v>
          </cell>
          <cell r="JX49">
            <v>0</v>
          </cell>
          <cell r="JY49">
            <v>0</v>
          </cell>
          <cell r="JZ49">
            <v>0</v>
          </cell>
          <cell r="KA49">
            <v>2710</v>
          </cell>
          <cell r="KB49">
            <v>5525.2</v>
          </cell>
          <cell r="KC49">
            <v>7826</v>
          </cell>
          <cell r="KD49">
            <v>43240215</v>
          </cell>
          <cell r="KE49">
            <v>0</v>
          </cell>
          <cell r="KF49">
            <v>777967</v>
          </cell>
          <cell r="KG49">
            <v>6394781</v>
          </cell>
        </row>
        <row r="50">
          <cell r="E50">
            <v>1053</v>
          </cell>
          <cell r="F50">
            <v>1053</v>
          </cell>
          <cell r="G50" t="str">
            <v>CEDAR RAPIDS</v>
          </cell>
          <cell r="H50" t="str">
            <v>Cedar Rapids</v>
          </cell>
          <cell r="I50">
            <v>0</v>
          </cell>
          <cell r="J50">
            <v>0</v>
          </cell>
          <cell r="K50">
            <v>0</v>
          </cell>
          <cell r="L50">
            <v>1053</v>
          </cell>
          <cell r="M50">
            <v>83702555</v>
          </cell>
          <cell r="N50">
            <v>2475660</v>
          </cell>
          <cell r="O50">
            <v>8660014</v>
          </cell>
          <cell r="P50">
            <v>4465006</v>
          </cell>
          <cell r="Q50">
            <v>5900035</v>
          </cell>
          <cell r="R50">
            <v>1235500</v>
          </cell>
          <cell r="S50">
            <v>4439400</v>
          </cell>
          <cell r="T50">
            <v>4334346</v>
          </cell>
          <cell r="U50">
            <v>0</v>
          </cell>
          <cell r="V50">
            <v>132680925</v>
          </cell>
          <cell r="W50">
            <v>527411</v>
          </cell>
          <cell r="X50">
            <v>22572147</v>
          </cell>
          <cell r="Y50">
            <v>0</v>
          </cell>
          <cell r="Z50">
            <v>6324240</v>
          </cell>
          <cell r="AA50">
            <v>19235212</v>
          </cell>
          <cell r="AB50">
            <v>296552451</v>
          </cell>
          <cell r="AC50">
            <v>0</v>
          </cell>
          <cell r="AD50">
            <v>14335886</v>
          </cell>
          <cell r="AE50">
            <v>480665</v>
          </cell>
          <cell r="AF50">
            <v>311369002</v>
          </cell>
          <cell r="AG50">
            <v>128087268</v>
          </cell>
          <cell r="AH50">
            <v>439456270</v>
          </cell>
          <cell r="AI50">
            <v>149688835</v>
          </cell>
          <cell r="AJ50">
            <v>9856444</v>
          </cell>
          <cell r="AK50">
            <v>19021559</v>
          </cell>
          <cell r="AL50">
            <v>5917189</v>
          </cell>
          <cell r="AM50">
            <v>14762894</v>
          </cell>
          <cell r="AN50">
            <v>9093661</v>
          </cell>
          <cell r="AO50">
            <v>21690928</v>
          </cell>
          <cell r="AP50">
            <v>12042702</v>
          </cell>
          <cell r="AQ50">
            <v>0</v>
          </cell>
          <cell r="AR50">
            <v>92385377</v>
          </cell>
          <cell r="AS50">
            <v>11057477</v>
          </cell>
          <cell r="AT50">
            <v>15421468</v>
          </cell>
          <cell r="AU50">
            <v>14043515</v>
          </cell>
          <cell r="AV50">
            <v>9172724</v>
          </cell>
          <cell r="AW50">
            <v>38637707</v>
          </cell>
          <cell r="AX50">
            <v>291769396</v>
          </cell>
          <cell r="AY50">
            <v>14335886</v>
          </cell>
          <cell r="AZ50">
            <v>306105282</v>
          </cell>
          <cell r="BA50">
            <v>133350988</v>
          </cell>
          <cell r="BB50">
            <v>439456270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20</v>
          </cell>
          <cell r="BZ50">
            <v>2022</v>
          </cell>
          <cell r="CA50">
            <v>2026</v>
          </cell>
          <cell r="CB50">
            <v>10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2016</v>
          </cell>
          <cell r="CO50">
            <v>2025</v>
          </cell>
          <cell r="CP50">
            <v>1.34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2.7</v>
          </cell>
          <cell r="CY50">
            <v>0</v>
          </cell>
          <cell r="CZ50">
            <v>5</v>
          </cell>
          <cell r="DA50">
            <v>12630773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9040962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53396725</v>
          </cell>
          <cell r="DY50">
            <v>281511</v>
          </cell>
          <cell r="DZ50">
            <v>0</v>
          </cell>
          <cell r="EA50">
            <v>0</v>
          </cell>
          <cell r="EB50">
            <v>0</v>
          </cell>
          <cell r="EC50">
            <v>8231439</v>
          </cell>
          <cell r="ED50">
            <v>0</v>
          </cell>
          <cell r="EE50">
            <v>0</v>
          </cell>
          <cell r="EF50">
            <v>61909675</v>
          </cell>
          <cell r="EG50">
            <v>12999941</v>
          </cell>
          <cell r="EH50">
            <v>0</v>
          </cell>
          <cell r="EI50">
            <v>61628164</v>
          </cell>
          <cell r="EJ50">
            <v>0</v>
          </cell>
          <cell r="EK50">
            <v>9040962</v>
          </cell>
          <cell r="EL50">
            <v>9040962</v>
          </cell>
          <cell r="EM50">
            <v>2226506</v>
          </cell>
          <cell r="EN50">
            <v>11267468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86177018</v>
          </cell>
          <cell r="EV50">
            <v>0</v>
          </cell>
          <cell r="EW50">
            <v>10.107419999999999</v>
          </cell>
          <cell r="EX50">
            <v>2.1232700000000002</v>
          </cell>
          <cell r="EY50">
            <v>0</v>
          </cell>
          <cell r="EZ50">
            <v>0</v>
          </cell>
          <cell r="FA50">
            <v>1.34</v>
          </cell>
          <cell r="FB50">
            <v>0.33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13.900690000000001</v>
          </cell>
          <cell r="FH50">
            <v>0</v>
          </cell>
          <cell r="FI50">
            <v>0</v>
          </cell>
          <cell r="FJ50">
            <v>10.0657</v>
          </cell>
          <cell r="FK50">
            <v>4.172E-2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171874559</v>
          </cell>
          <cell r="GK50">
            <v>7413</v>
          </cell>
          <cell r="GL50">
            <v>119247001</v>
          </cell>
          <cell r="GM50">
            <v>0</v>
          </cell>
          <cell r="GN50">
            <v>2561177</v>
          </cell>
          <cell r="GO50">
            <v>18004620</v>
          </cell>
          <cell r="GP50">
            <v>5985156</v>
          </cell>
          <cell r="GQ50">
            <v>0</v>
          </cell>
          <cell r="GR50">
            <v>1083584</v>
          </cell>
          <cell r="GS50">
            <v>1190955</v>
          </cell>
          <cell r="GT50">
            <v>0</v>
          </cell>
          <cell r="GU50">
            <v>5812748</v>
          </cell>
          <cell r="GV50">
            <v>0</v>
          </cell>
          <cell r="GW50">
            <v>0</v>
          </cell>
          <cell r="GX50">
            <v>0</v>
          </cell>
          <cell r="GY50">
            <v>-8586</v>
          </cell>
          <cell r="GZ50">
            <v>171874559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8633483</v>
          </cell>
          <cell r="HG50">
            <v>0</v>
          </cell>
          <cell r="HH50">
            <v>912045</v>
          </cell>
          <cell r="HI50">
            <v>2572311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121849256</v>
          </cell>
          <cell r="HO50">
            <v>0</v>
          </cell>
          <cell r="HP50">
            <v>2855834</v>
          </cell>
          <cell r="HQ50">
            <v>18589240</v>
          </cell>
          <cell r="HR50">
            <v>6124847</v>
          </cell>
          <cell r="HS50">
            <v>0</v>
          </cell>
          <cell r="HT50">
            <v>1105889</v>
          </cell>
          <cell r="HU50">
            <v>1215659</v>
          </cell>
          <cell r="HV50">
            <v>0</v>
          </cell>
          <cell r="HW50">
            <v>5580962</v>
          </cell>
          <cell r="HX50">
            <v>0</v>
          </cell>
          <cell r="HY50">
            <v>0</v>
          </cell>
          <cell r="HZ50">
            <v>0</v>
          </cell>
          <cell r="IA50">
            <v>2298</v>
          </cell>
          <cell r="IB50">
            <v>175541952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8852349</v>
          </cell>
          <cell r="II50">
            <v>0</v>
          </cell>
          <cell r="IJ50">
            <v>1111818</v>
          </cell>
          <cell r="IK50">
            <v>2679775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175541952</v>
          </cell>
          <cell r="IQ50">
            <v>0</v>
          </cell>
          <cell r="IR50">
            <v>10.7</v>
          </cell>
          <cell r="IS50">
            <v>49.6</v>
          </cell>
          <cell r="IT50">
            <v>1842</v>
          </cell>
          <cell r="IU50">
            <v>95.715000000000003</v>
          </cell>
          <cell r="IV50">
            <v>228.73</v>
          </cell>
          <cell r="IW50">
            <v>16139.5</v>
          </cell>
          <cell r="IX50">
            <v>0</v>
          </cell>
          <cell r="IY50">
            <v>334</v>
          </cell>
          <cell r="IZ50">
            <v>0</v>
          </cell>
          <cell r="JA50">
            <v>0</v>
          </cell>
          <cell r="JB50">
            <v>0</v>
          </cell>
          <cell r="JC50">
            <v>7086</v>
          </cell>
          <cell r="JD50">
            <v>7151</v>
          </cell>
          <cell r="JE50">
            <v>0.5</v>
          </cell>
          <cell r="JF50">
            <v>3818</v>
          </cell>
          <cell r="JG50">
            <v>21.07</v>
          </cell>
          <cell r="JH50">
            <v>2434.7399999999998</v>
          </cell>
          <cell r="JI50">
            <v>867.21</v>
          </cell>
          <cell r="JJ50">
            <v>551.61</v>
          </cell>
          <cell r="JK50">
            <v>1015.92</v>
          </cell>
          <cell r="JL50">
            <v>789.12</v>
          </cell>
          <cell r="JM50">
            <v>639.32000000000005</v>
          </cell>
          <cell r="JN50">
            <v>1035.3599999999999</v>
          </cell>
          <cell r="JO50">
            <v>2463.8000000000002</v>
          </cell>
          <cell r="JP50">
            <v>47.88</v>
          </cell>
          <cell r="JQ50">
            <v>269.3</v>
          </cell>
          <cell r="JR50">
            <v>2006</v>
          </cell>
          <cell r="JS50">
            <v>13.9</v>
          </cell>
          <cell r="JT50">
            <v>7635</v>
          </cell>
          <cell r="JU50">
            <v>97.8</v>
          </cell>
          <cell r="JV50">
            <v>206066</v>
          </cell>
          <cell r="JW50">
            <v>15959.3</v>
          </cell>
          <cell r="JX50">
            <v>-9.4749999999999996</v>
          </cell>
          <cell r="JY50">
            <v>-72342</v>
          </cell>
          <cell r="JZ50">
            <v>-63947</v>
          </cell>
          <cell r="KA50">
            <v>7192</v>
          </cell>
          <cell r="KB50">
            <v>16139.5</v>
          </cell>
          <cell r="KC50">
            <v>7826</v>
          </cell>
          <cell r="KD50">
            <v>126307727</v>
          </cell>
          <cell r="KE50">
            <v>0</v>
          </cell>
          <cell r="KF50">
            <v>3247633</v>
          </cell>
          <cell r="KG50">
            <v>19281699</v>
          </cell>
        </row>
        <row r="51">
          <cell r="E51">
            <v>1062</v>
          </cell>
          <cell r="F51">
            <v>1062</v>
          </cell>
          <cell r="G51" t="str">
            <v>CENTER POINT-URBANA</v>
          </cell>
          <cell r="H51" t="str">
            <v>Center Point-Urbana</v>
          </cell>
          <cell r="I51">
            <v>0</v>
          </cell>
          <cell r="J51">
            <v>0</v>
          </cell>
          <cell r="K51">
            <v>0</v>
          </cell>
          <cell r="L51">
            <v>1062</v>
          </cell>
          <cell r="M51">
            <v>6877221</v>
          </cell>
          <cell r="N51">
            <v>56336</v>
          </cell>
          <cell r="O51">
            <v>278791</v>
          </cell>
          <cell r="P51">
            <v>2161500</v>
          </cell>
          <cell r="Q51">
            <v>428540</v>
          </cell>
          <cell r="R51">
            <v>544500</v>
          </cell>
          <cell r="S51">
            <v>793350</v>
          </cell>
          <cell r="T51">
            <v>149350</v>
          </cell>
          <cell r="U51">
            <v>0</v>
          </cell>
          <cell r="V51">
            <v>9509992</v>
          </cell>
          <cell r="W51">
            <v>44784</v>
          </cell>
          <cell r="X51">
            <v>1882875</v>
          </cell>
          <cell r="Y51">
            <v>0</v>
          </cell>
          <cell r="Z51">
            <v>72100</v>
          </cell>
          <cell r="AA51">
            <v>1149600</v>
          </cell>
          <cell r="AB51">
            <v>23948939</v>
          </cell>
          <cell r="AC51">
            <v>0</v>
          </cell>
          <cell r="AD51">
            <v>916179</v>
          </cell>
          <cell r="AE51">
            <v>59500</v>
          </cell>
          <cell r="AF51">
            <v>24924618</v>
          </cell>
          <cell r="AG51">
            <v>10973278</v>
          </cell>
          <cell r="AH51">
            <v>35897896</v>
          </cell>
          <cell r="AI51">
            <v>13492000</v>
          </cell>
          <cell r="AJ51">
            <v>764075</v>
          </cell>
          <cell r="AK51">
            <v>1425810</v>
          </cell>
          <cell r="AL51">
            <v>733250</v>
          </cell>
          <cell r="AM51">
            <v>1024400</v>
          </cell>
          <cell r="AN51">
            <v>1215310</v>
          </cell>
          <cell r="AO51">
            <v>1996400</v>
          </cell>
          <cell r="AP51">
            <v>957045</v>
          </cell>
          <cell r="AQ51">
            <v>0</v>
          </cell>
          <cell r="AR51">
            <v>8116290</v>
          </cell>
          <cell r="AS51">
            <v>966500</v>
          </cell>
          <cell r="AT51">
            <v>1108000</v>
          </cell>
          <cell r="AU51">
            <v>2512843</v>
          </cell>
          <cell r="AV51">
            <v>651637</v>
          </cell>
          <cell r="AW51">
            <v>4272480</v>
          </cell>
          <cell r="AX51">
            <v>26847270</v>
          </cell>
          <cell r="AY51">
            <v>916179</v>
          </cell>
          <cell r="AZ51">
            <v>27763449</v>
          </cell>
          <cell r="BA51">
            <v>8134447</v>
          </cell>
          <cell r="BB51">
            <v>35897896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20</v>
          </cell>
          <cell r="BZ51">
            <v>2021</v>
          </cell>
          <cell r="CA51">
            <v>2025</v>
          </cell>
          <cell r="CB51">
            <v>10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2024</v>
          </cell>
          <cell r="CO51">
            <v>2033</v>
          </cell>
          <cell r="CP51">
            <v>1.34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4.05</v>
          </cell>
          <cell r="CY51">
            <v>0</v>
          </cell>
          <cell r="CZ51">
            <v>1</v>
          </cell>
          <cell r="DA51">
            <v>926827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532819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3302025</v>
          </cell>
          <cell r="DY51">
            <v>522319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3824344</v>
          </cell>
          <cell r="EG51">
            <v>834998</v>
          </cell>
          <cell r="EH51">
            <v>0</v>
          </cell>
          <cell r="EI51">
            <v>3302025</v>
          </cell>
          <cell r="EJ51">
            <v>0</v>
          </cell>
          <cell r="EK51">
            <v>532819</v>
          </cell>
          <cell r="EL51">
            <v>532819</v>
          </cell>
          <cell r="EM51">
            <v>131217</v>
          </cell>
          <cell r="EN51">
            <v>664036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1610164</v>
          </cell>
          <cell r="ET51">
            <v>0</v>
          </cell>
          <cell r="EU51">
            <v>6933542</v>
          </cell>
          <cell r="EV51">
            <v>0</v>
          </cell>
          <cell r="EW51">
            <v>9.89358</v>
          </cell>
          <cell r="EX51">
            <v>2.1696599999999999</v>
          </cell>
          <cell r="EY51">
            <v>0</v>
          </cell>
          <cell r="EZ51">
            <v>0</v>
          </cell>
          <cell r="FA51">
            <v>1.34</v>
          </cell>
          <cell r="FB51">
            <v>0.33</v>
          </cell>
          <cell r="FC51">
            <v>0</v>
          </cell>
          <cell r="FD51">
            <v>0</v>
          </cell>
          <cell r="FE51">
            <v>4.0494399999999997</v>
          </cell>
          <cell r="FF51">
            <v>0</v>
          </cell>
          <cell r="FG51">
            <v>17.782679999999999</v>
          </cell>
          <cell r="FH51">
            <v>0</v>
          </cell>
          <cell r="FI51">
            <v>0</v>
          </cell>
          <cell r="FJ51">
            <v>8.5799900000000004</v>
          </cell>
          <cell r="FK51">
            <v>1.31359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12774934</v>
          </cell>
          <cell r="GK51">
            <v>7413</v>
          </cell>
          <cell r="GL51">
            <v>9302574</v>
          </cell>
          <cell r="GM51">
            <v>47061</v>
          </cell>
          <cell r="GN51">
            <v>282465</v>
          </cell>
          <cell r="GO51">
            <v>879478</v>
          </cell>
          <cell r="GP51">
            <v>444011</v>
          </cell>
          <cell r="GQ51">
            <v>17782</v>
          </cell>
          <cell r="GR51">
            <v>76162</v>
          </cell>
          <cell r="GS51">
            <v>83708</v>
          </cell>
          <cell r="GT51">
            <v>0</v>
          </cell>
          <cell r="GU51">
            <v>226729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12774934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588092</v>
          </cell>
          <cell r="HG51">
            <v>0</v>
          </cell>
          <cell r="HH51">
            <v>51506</v>
          </cell>
          <cell r="HI51">
            <v>300227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9176507</v>
          </cell>
          <cell r="HO51">
            <v>219093</v>
          </cell>
          <cell r="HP51">
            <v>223041</v>
          </cell>
          <cell r="HQ51">
            <v>780755</v>
          </cell>
          <cell r="HR51">
            <v>434259</v>
          </cell>
          <cell r="HS51">
            <v>27534</v>
          </cell>
          <cell r="HT51">
            <v>75214</v>
          </cell>
          <cell r="HU51">
            <v>82679</v>
          </cell>
          <cell r="HV51">
            <v>0</v>
          </cell>
          <cell r="HW51">
            <v>222742</v>
          </cell>
          <cell r="HX51">
            <v>0</v>
          </cell>
          <cell r="HY51">
            <v>0</v>
          </cell>
          <cell r="HZ51">
            <v>0</v>
          </cell>
          <cell r="IA51">
            <v>-133</v>
          </cell>
          <cell r="IB51">
            <v>12646456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610526</v>
          </cell>
          <cell r="II51">
            <v>0</v>
          </cell>
          <cell r="IJ51">
            <v>61387</v>
          </cell>
          <cell r="IK51">
            <v>255773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12646456</v>
          </cell>
          <cell r="IQ51">
            <v>0</v>
          </cell>
          <cell r="IR51">
            <v>0</v>
          </cell>
          <cell r="IS51">
            <v>24.97</v>
          </cell>
          <cell r="IT51">
            <v>8</v>
          </cell>
          <cell r="IU51">
            <v>4.0330000000000004</v>
          </cell>
          <cell r="IV51">
            <v>0.21</v>
          </cell>
          <cell r="IW51">
            <v>1174.2</v>
          </cell>
          <cell r="IX51">
            <v>0</v>
          </cell>
          <cell r="IY51">
            <v>37.5</v>
          </cell>
          <cell r="IZ51">
            <v>0</v>
          </cell>
          <cell r="JA51">
            <v>0</v>
          </cell>
          <cell r="JB51">
            <v>0</v>
          </cell>
          <cell r="JC51">
            <v>503</v>
          </cell>
          <cell r="JD51">
            <v>530</v>
          </cell>
          <cell r="JE51">
            <v>0</v>
          </cell>
          <cell r="JF51">
            <v>0</v>
          </cell>
          <cell r="JG51">
            <v>1.44</v>
          </cell>
          <cell r="JH51">
            <v>102.26</v>
          </cell>
          <cell r="JI51">
            <v>10.96</v>
          </cell>
          <cell r="JJ51">
            <v>38.74</v>
          </cell>
          <cell r="JK51">
            <v>52.56</v>
          </cell>
          <cell r="JL51">
            <v>8.2200000000000006</v>
          </cell>
          <cell r="JM51">
            <v>41.15</v>
          </cell>
          <cell r="JN51">
            <v>52.56</v>
          </cell>
          <cell r="JO51">
            <v>101.93</v>
          </cell>
          <cell r="JP51">
            <v>26.21</v>
          </cell>
          <cell r="JQ51">
            <v>0</v>
          </cell>
          <cell r="JR51">
            <v>10</v>
          </cell>
          <cell r="JS51">
            <v>0</v>
          </cell>
          <cell r="JT51">
            <v>7635</v>
          </cell>
          <cell r="JU51">
            <v>4.1669999999999998</v>
          </cell>
          <cell r="JV51">
            <v>7227</v>
          </cell>
          <cell r="JW51">
            <v>1201.9000000000001</v>
          </cell>
          <cell r="JX51">
            <v>2</v>
          </cell>
          <cell r="JY51">
            <v>0</v>
          </cell>
          <cell r="JZ51">
            <v>13498</v>
          </cell>
          <cell r="KA51">
            <v>492</v>
          </cell>
          <cell r="KB51">
            <v>1174.2</v>
          </cell>
          <cell r="KC51">
            <v>7826</v>
          </cell>
          <cell r="KD51">
            <v>9189289</v>
          </cell>
          <cell r="KE51">
            <v>78983</v>
          </cell>
          <cell r="KF51">
            <v>237730</v>
          </cell>
          <cell r="KG51">
            <v>797704</v>
          </cell>
        </row>
        <row r="52">
          <cell r="E52">
            <v>1071</v>
          </cell>
          <cell r="F52">
            <v>1071</v>
          </cell>
          <cell r="G52" t="str">
            <v>CENTERVILLE</v>
          </cell>
          <cell r="H52" t="str">
            <v>Centerville</v>
          </cell>
          <cell r="I52">
            <v>0</v>
          </cell>
          <cell r="J52">
            <v>0</v>
          </cell>
          <cell r="K52">
            <v>0</v>
          </cell>
          <cell r="L52">
            <v>1071</v>
          </cell>
          <cell r="M52">
            <v>5342097</v>
          </cell>
          <cell r="N52">
            <v>270651</v>
          </cell>
          <cell r="O52">
            <v>269872</v>
          </cell>
          <cell r="P52">
            <v>592250</v>
          </cell>
          <cell r="Q52">
            <v>285350</v>
          </cell>
          <cell r="R52">
            <v>215000</v>
          </cell>
          <cell r="S52">
            <v>204945</v>
          </cell>
          <cell r="T52">
            <v>268540</v>
          </cell>
          <cell r="U52">
            <v>0</v>
          </cell>
          <cell r="V52">
            <v>12017474</v>
          </cell>
          <cell r="W52">
            <v>65764</v>
          </cell>
          <cell r="X52">
            <v>1723610</v>
          </cell>
          <cell r="Y52">
            <v>190607</v>
          </cell>
          <cell r="Z52">
            <v>427200</v>
          </cell>
          <cell r="AA52">
            <v>919235</v>
          </cell>
          <cell r="AB52">
            <v>22792595</v>
          </cell>
          <cell r="AC52">
            <v>0</v>
          </cell>
          <cell r="AD52">
            <v>1392801</v>
          </cell>
          <cell r="AE52">
            <v>0</v>
          </cell>
          <cell r="AF52">
            <v>24185396</v>
          </cell>
          <cell r="AG52">
            <v>16254921</v>
          </cell>
          <cell r="AH52">
            <v>40440317</v>
          </cell>
          <cell r="AI52">
            <v>13201500</v>
          </cell>
          <cell r="AJ52">
            <v>710000</v>
          </cell>
          <cell r="AK52">
            <v>445000</v>
          </cell>
          <cell r="AL52">
            <v>480000</v>
          </cell>
          <cell r="AM52">
            <v>1005000</v>
          </cell>
          <cell r="AN52">
            <v>631200</v>
          </cell>
          <cell r="AO52">
            <v>1721150</v>
          </cell>
          <cell r="AP52">
            <v>736000</v>
          </cell>
          <cell r="AQ52">
            <v>0</v>
          </cell>
          <cell r="AR52">
            <v>5728350</v>
          </cell>
          <cell r="AS52">
            <v>735000</v>
          </cell>
          <cell r="AT52">
            <v>3810000</v>
          </cell>
          <cell r="AU52">
            <v>2219406</v>
          </cell>
          <cell r="AV52">
            <v>728544</v>
          </cell>
          <cell r="AW52">
            <v>6757950</v>
          </cell>
          <cell r="AX52">
            <v>26422800</v>
          </cell>
          <cell r="AY52">
            <v>1394801</v>
          </cell>
          <cell r="AZ52">
            <v>27817601</v>
          </cell>
          <cell r="BA52">
            <v>12622716</v>
          </cell>
          <cell r="BB52">
            <v>40440317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3</v>
          </cell>
          <cell r="BZ52">
            <v>2022</v>
          </cell>
          <cell r="CA52">
            <v>2026</v>
          </cell>
          <cell r="CB52">
            <v>10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2</v>
          </cell>
          <cell r="CN52">
            <v>2022</v>
          </cell>
          <cell r="CO52">
            <v>2031</v>
          </cell>
          <cell r="CP52">
            <v>1.34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2.7</v>
          </cell>
          <cell r="CY52">
            <v>0</v>
          </cell>
          <cell r="CZ52">
            <v>2</v>
          </cell>
          <cell r="DA52">
            <v>1044443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2</v>
          </cell>
          <cell r="DI52">
            <v>452022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3146795</v>
          </cell>
          <cell r="DY52">
            <v>446619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3593414</v>
          </cell>
          <cell r="EG52">
            <v>750000</v>
          </cell>
          <cell r="EH52">
            <v>0</v>
          </cell>
          <cell r="EI52">
            <v>3146795</v>
          </cell>
          <cell r="EJ52">
            <v>0</v>
          </cell>
          <cell r="EK52">
            <v>311768</v>
          </cell>
          <cell r="EL52">
            <v>311768</v>
          </cell>
          <cell r="EM52">
            <v>111319</v>
          </cell>
          <cell r="EN52">
            <v>423087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841605</v>
          </cell>
          <cell r="ET52">
            <v>0</v>
          </cell>
          <cell r="EU52">
            <v>5608104</v>
          </cell>
          <cell r="EV52">
            <v>0</v>
          </cell>
          <cell r="EW52">
            <v>10.68005</v>
          </cell>
          <cell r="EX52">
            <v>2.2299099999999998</v>
          </cell>
          <cell r="EY52">
            <v>0</v>
          </cell>
          <cell r="EZ52">
            <v>0</v>
          </cell>
          <cell r="FA52">
            <v>0.92422000000000004</v>
          </cell>
          <cell r="FB52">
            <v>0.33</v>
          </cell>
          <cell r="FC52">
            <v>0</v>
          </cell>
          <cell r="FD52">
            <v>0</v>
          </cell>
          <cell r="FE52">
            <v>2.4948999999999999</v>
          </cell>
          <cell r="FF52">
            <v>0</v>
          </cell>
          <cell r="FG52">
            <v>16.659079999999999</v>
          </cell>
          <cell r="FH52">
            <v>0</v>
          </cell>
          <cell r="FI52">
            <v>0</v>
          </cell>
          <cell r="FJ52">
            <v>9.3560700000000008</v>
          </cell>
          <cell r="FK52">
            <v>1.3239799999999999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13972078</v>
          </cell>
          <cell r="GK52">
            <v>7437</v>
          </cell>
          <cell r="GL52">
            <v>9857000</v>
          </cell>
          <cell r="GM52">
            <v>54144</v>
          </cell>
          <cell r="GN52">
            <v>224285</v>
          </cell>
          <cell r="GO52">
            <v>1213570</v>
          </cell>
          <cell r="GP52">
            <v>478698</v>
          </cell>
          <cell r="GQ52">
            <v>0</v>
          </cell>
          <cell r="GR52">
            <v>79937</v>
          </cell>
          <cell r="GS52">
            <v>87848</v>
          </cell>
          <cell r="GT52">
            <v>0</v>
          </cell>
          <cell r="GU52">
            <v>480855</v>
          </cell>
          <cell r="GV52">
            <v>0</v>
          </cell>
          <cell r="GW52">
            <v>0</v>
          </cell>
          <cell r="GX52">
            <v>0</v>
          </cell>
          <cell r="GY52">
            <v>7256</v>
          </cell>
          <cell r="GZ52">
            <v>13972078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562259</v>
          </cell>
          <cell r="HG52">
            <v>0</v>
          </cell>
          <cell r="HH52">
            <v>82094</v>
          </cell>
          <cell r="HI52">
            <v>274281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10200256</v>
          </cell>
          <cell r="HO52">
            <v>0</v>
          </cell>
          <cell r="HP52">
            <v>196683</v>
          </cell>
          <cell r="HQ52">
            <v>1318880</v>
          </cell>
          <cell r="HR52">
            <v>498275</v>
          </cell>
          <cell r="HS52">
            <v>0</v>
          </cell>
          <cell r="HT52">
            <v>82770</v>
          </cell>
          <cell r="HU52">
            <v>90976</v>
          </cell>
          <cell r="HV52">
            <v>0</v>
          </cell>
          <cell r="HW52">
            <v>495230</v>
          </cell>
          <cell r="HX52">
            <v>0</v>
          </cell>
          <cell r="HY52">
            <v>0</v>
          </cell>
          <cell r="HZ52">
            <v>0</v>
          </cell>
          <cell r="IA52">
            <v>1562</v>
          </cell>
          <cell r="IB52">
            <v>14409528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568562</v>
          </cell>
          <cell r="II52">
            <v>0</v>
          </cell>
          <cell r="IJ52">
            <v>100946</v>
          </cell>
          <cell r="IK52">
            <v>244320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14409528</v>
          </cell>
          <cell r="IQ52">
            <v>0</v>
          </cell>
          <cell r="IR52">
            <v>0</v>
          </cell>
          <cell r="IS52">
            <v>17.48</v>
          </cell>
          <cell r="IT52">
            <v>0</v>
          </cell>
          <cell r="IU52">
            <v>7.15</v>
          </cell>
          <cell r="IV52">
            <v>1.05</v>
          </cell>
          <cell r="IW52">
            <v>1330.5</v>
          </cell>
          <cell r="IX52">
            <v>0</v>
          </cell>
          <cell r="IY52">
            <v>29</v>
          </cell>
          <cell r="IZ52">
            <v>0</v>
          </cell>
          <cell r="JA52">
            <v>0</v>
          </cell>
          <cell r="JB52">
            <v>0</v>
          </cell>
          <cell r="JC52">
            <v>1169</v>
          </cell>
          <cell r="JD52">
            <v>1158</v>
          </cell>
          <cell r="JE52">
            <v>0</v>
          </cell>
          <cell r="JF52">
            <v>0</v>
          </cell>
          <cell r="JG52">
            <v>3.5</v>
          </cell>
          <cell r="JH52">
            <v>172.2</v>
          </cell>
          <cell r="JI52">
            <v>45.21</v>
          </cell>
          <cell r="JJ52">
            <v>44.19</v>
          </cell>
          <cell r="JK52">
            <v>82.8</v>
          </cell>
          <cell r="JL52">
            <v>42.47</v>
          </cell>
          <cell r="JM52">
            <v>54.49</v>
          </cell>
          <cell r="JN52">
            <v>85.68</v>
          </cell>
          <cell r="JO52">
            <v>182.64</v>
          </cell>
          <cell r="JP52">
            <v>29.47</v>
          </cell>
          <cell r="JQ52">
            <v>1.73</v>
          </cell>
          <cell r="JR52">
            <v>0</v>
          </cell>
          <cell r="JS52">
            <v>0</v>
          </cell>
          <cell r="JT52">
            <v>7659</v>
          </cell>
          <cell r="JU52">
            <v>6.8710000000000004</v>
          </cell>
          <cell r="JV52">
            <v>56893</v>
          </cell>
          <cell r="JW52">
            <v>1331.8</v>
          </cell>
          <cell r="JX52">
            <v>-3</v>
          </cell>
          <cell r="JY52">
            <v>-22977</v>
          </cell>
          <cell r="JZ52">
            <v>-20247</v>
          </cell>
          <cell r="KA52">
            <v>1189</v>
          </cell>
          <cell r="KB52">
            <v>1330.5</v>
          </cell>
          <cell r="KC52">
            <v>7850</v>
          </cell>
          <cell r="KD52">
            <v>10444425</v>
          </cell>
          <cell r="KE52">
            <v>0</v>
          </cell>
          <cell r="KF52">
            <v>298857</v>
          </cell>
          <cell r="KG52">
            <v>1433724</v>
          </cell>
        </row>
        <row r="53">
          <cell r="E53">
            <v>1089</v>
          </cell>
          <cell r="F53">
            <v>1089</v>
          </cell>
          <cell r="G53" t="str">
            <v>CENTRAL CITY</v>
          </cell>
          <cell r="H53" t="str">
            <v>Central City</v>
          </cell>
          <cell r="I53">
            <v>0</v>
          </cell>
          <cell r="J53">
            <v>0</v>
          </cell>
          <cell r="K53">
            <v>0</v>
          </cell>
          <cell r="L53">
            <v>1089</v>
          </cell>
          <cell r="M53">
            <v>2784429</v>
          </cell>
          <cell r="N53">
            <v>31833</v>
          </cell>
          <cell r="O53">
            <v>0</v>
          </cell>
          <cell r="P53">
            <v>525000</v>
          </cell>
          <cell r="Q53">
            <v>128675</v>
          </cell>
          <cell r="R53">
            <v>65000</v>
          </cell>
          <cell r="S53">
            <v>100200</v>
          </cell>
          <cell r="T53">
            <v>577950</v>
          </cell>
          <cell r="U53">
            <v>0</v>
          </cell>
          <cell r="V53">
            <v>3262015</v>
          </cell>
          <cell r="W53">
            <v>12238</v>
          </cell>
          <cell r="X53">
            <v>20400</v>
          </cell>
          <cell r="Y53">
            <v>0</v>
          </cell>
          <cell r="Z53">
            <v>65000</v>
          </cell>
          <cell r="AA53">
            <v>330000</v>
          </cell>
          <cell r="AB53">
            <v>7902740</v>
          </cell>
          <cell r="AC53">
            <v>0</v>
          </cell>
          <cell r="AD53">
            <v>397000</v>
          </cell>
          <cell r="AE53">
            <v>0</v>
          </cell>
          <cell r="AF53">
            <v>8299740</v>
          </cell>
          <cell r="AG53">
            <v>3490942</v>
          </cell>
          <cell r="AH53">
            <v>11790682</v>
          </cell>
          <cell r="AI53">
            <v>4748000</v>
          </cell>
          <cell r="AJ53">
            <v>225000</v>
          </cell>
          <cell r="AK53">
            <v>165000</v>
          </cell>
          <cell r="AL53">
            <v>393250</v>
          </cell>
          <cell r="AM53">
            <v>375000</v>
          </cell>
          <cell r="AN53">
            <v>100000</v>
          </cell>
          <cell r="AO53">
            <v>1075000</v>
          </cell>
          <cell r="AP53">
            <v>285000</v>
          </cell>
          <cell r="AQ53">
            <v>0</v>
          </cell>
          <cell r="AR53">
            <v>2618250</v>
          </cell>
          <cell r="AS53">
            <v>280000</v>
          </cell>
          <cell r="AT53">
            <v>245000</v>
          </cell>
          <cell r="AU53">
            <v>693740</v>
          </cell>
          <cell r="AV53">
            <v>231546</v>
          </cell>
          <cell r="AW53">
            <v>1170286</v>
          </cell>
          <cell r="AX53">
            <v>8816536</v>
          </cell>
          <cell r="AY53">
            <v>437000</v>
          </cell>
          <cell r="AZ53">
            <v>9253536</v>
          </cell>
          <cell r="BA53">
            <v>2537146</v>
          </cell>
          <cell r="BB53">
            <v>11790682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2022</v>
          </cell>
          <cell r="CA53">
            <v>2026</v>
          </cell>
          <cell r="CB53">
            <v>10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2016</v>
          </cell>
          <cell r="CO53">
            <v>2025</v>
          </cell>
          <cell r="CP53">
            <v>1.34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4.05</v>
          </cell>
          <cell r="CY53">
            <v>0</v>
          </cell>
          <cell r="CZ53">
            <v>0</v>
          </cell>
          <cell r="DA53">
            <v>336122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256640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1559110</v>
          </cell>
          <cell r="DY53">
            <v>250545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1809655</v>
          </cell>
          <cell r="EG53">
            <v>390000</v>
          </cell>
          <cell r="EH53">
            <v>0</v>
          </cell>
          <cell r="EI53">
            <v>1559110</v>
          </cell>
          <cell r="EJ53">
            <v>39374</v>
          </cell>
          <cell r="EK53">
            <v>217266</v>
          </cell>
          <cell r="EL53">
            <v>256640</v>
          </cell>
          <cell r="EM53">
            <v>63202</v>
          </cell>
          <cell r="EN53">
            <v>319842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296740</v>
          </cell>
          <cell r="ET53">
            <v>0</v>
          </cell>
          <cell r="EU53">
            <v>2816239</v>
          </cell>
          <cell r="EV53">
            <v>0</v>
          </cell>
          <cell r="EW53">
            <v>9.8225099999999994</v>
          </cell>
          <cell r="EX53">
            <v>2.1297999999999999</v>
          </cell>
          <cell r="EY53">
            <v>0</v>
          </cell>
          <cell r="EZ53">
            <v>0</v>
          </cell>
          <cell r="FA53">
            <v>1.34</v>
          </cell>
          <cell r="FB53">
            <v>0.33</v>
          </cell>
          <cell r="FC53">
            <v>0</v>
          </cell>
          <cell r="FD53">
            <v>0</v>
          </cell>
          <cell r="FE53">
            <v>1.5493699999999999</v>
          </cell>
          <cell r="FF53">
            <v>0</v>
          </cell>
          <cell r="FG53">
            <v>15.17168</v>
          </cell>
          <cell r="FH53">
            <v>0</v>
          </cell>
          <cell r="FI53">
            <v>0</v>
          </cell>
          <cell r="FJ53">
            <v>8.5143299999999993</v>
          </cell>
          <cell r="FK53">
            <v>1.3081799999999999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4858577</v>
          </cell>
          <cell r="GK53">
            <v>7439</v>
          </cell>
          <cell r="GL53">
            <v>3456159</v>
          </cell>
          <cell r="GM53">
            <v>69850</v>
          </cell>
          <cell r="GN53">
            <v>219636</v>
          </cell>
          <cell r="GO53">
            <v>296890</v>
          </cell>
          <cell r="GP53">
            <v>163088</v>
          </cell>
          <cell r="GQ53">
            <v>1820</v>
          </cell>
          <cell r="GR53">
            <v>28244</v>
          </cell>
          <cell r="GS53">
            <v>31042</v>
          </cell>
          <cell r="GT53">
            <v>0</v>
          </cell>
          <cell r="GU53">
            <v>44583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4858577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251757</v>
          </cell>
          <cell r="HG53">
            <v>0</v>
          </cell>
          <cell r="HH53">
            <v>25584</v>
          </cell>
          <cell r="HI53">
            <v>70424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3327938</v>
          </cell>
          <cell r="HO53">
            <v>162783</v>
          </cell>
          <cell r="HP53">
            <v>172204</v>
          </cell>
          <cell r="HQ53">
            <v>278477</v>
          </cell>
          <cell r="HR53">
            <v>156750</v>
          </cell>
          <cell r="HS53">
            <v>8158</v>
          </cell>
          <cell r="HT53">
            <v>27475</v>
          </cell>
          <cell r="HU53">
            <v>30202</v>
          </cell>
          <cell r="HV53">
            <v>0</v>
          </cell>
          <cell r="HW53">
            <v>65947</v>
          </cell>
          <cell r="HX53">
            <v>0</v>
          </cell>
          <cell r="HY53">
            <v>0</v>
          </cell>
          <cell r="HZ53">
            <v>0</v>
          </cell>
          <cell r="IA53">
            <v>-2633</v>
          </cell>
          <cell r="IB53">
            <v>4762776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255276</v>
          </cell>
          <cell r="II53">
            <v>0</v>
          </cell>
          <cell r="IJ53">
            <v>31232</v>
          </cell>
          <cell r="IK53">
            <v>64898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4762776</v>
          </cell>
          <cell r="IQ53">
            <v>0</v>
          </cell>
          <cell r="IR53">
            <v>0</v>
          </cell>
          <cell r="IS53">
            <v>19.84</v>
          </cell>
          <cell r="IT53">
            <v>8</v>
          </cell>
          <cell r="IU53">
            <v>1.8580000000000001</v>
          </cell>
          <cell r="IV53">
            <v>0.78</v>
          </cell>
          <cell r="IW53">
            <v>420.9</v>
          </cell>
          <cell r="IX53">
            <v>0</v>
          </cell>
          <cell r="IY53">
            <v>9</v>
          </cell>
          <cell r="IZ53">
            <v>0</v>
          </cell>
          <cell r="JA53">
            <v>0</v>
          </cell>
          <cell r="JB53">
            <v>0</v>
          </cell>
          <cell r="JC53">
            <v>180</v>
          </cell>
          <cell r="JD53">
            <v>194</v>
          </cell>
          <cell r="JE53">
            <v>0</v>
          </cell>
          <cell r="JF53">
            <v>0</v>
          </cell>
          <cell r="JG53">
            <v>0.52</v>
          </cell>
          <cell r="JH53">
            <v>36.35</v>
          </cell>
          <cell r="JI53">
            <v>6.85</v>
          </cell>
          <cell r="JJ53">
            <v>11.5</v>
          </cell>
          <cell r="JK53">
            <v>18</v>
          </cell>
          <cell r="JL53">
            <v>5.48</v>
          </cell>
          <cell r="JM53">
            <v>12.71</v>
          </cell>
          <cell r="JN53">
            <v>20.16</v>
          </cell>
          <cell r="JO53">
            <v>38.35</v>
          </cell>
          <cell r="JP53">
            <v>29.39</v>
          </cell>
          <cell r="JQ53">
            <v>0.94</v>
          </cell>
          <cell r="JR53">
            <v>11</v>
          </cell>
          <cell r="JS53">
            <v>0</v>
          </cell>
          <cell r="JT53">
            <v>7661</v>
          </cell>
          <cell r="JU53">
            <v>1.921</v>
          </cell>
          <cell r="JV53">
            <v>15715</v>
          </cell>
          <cell r="JW53">
            <v>434.4</v>
          </cell>
          <cell r="JX53">
            <v>-0.02</v>
          </cell>
          <cell r="JY53">
            <v>-153</v>
          </cell>
          <cell r="JZ53">
            <v>-135</v>
          </cell>
          <cell r="KA53">
            <v>177</v>
          </cell>
          <cell r="KB53">
            <v>420.9</v>
          </cell>
          <cell r="KC53">
            <v>7852</v>
          </cell>
          <cell r="KD53">
            <v>3304907</v>
          </cell>
          <cell r="KE53">
            <v>56310</v>
          </cell>
          <cell r="KF53">
            <v>253235</v>
          </cell>
          <cell r="KG53">
            <v>301124</v>
          </cell>
        </row>
        <row r="54">
          <cell r="E54">
            <v>1080</v>
          </cell>
          <cell r="F54">
            <v>1080</v>
          </cell>
          <cell r="G54" t="str">
            <v>CENTRAL CLAYTON</v>
          </cell>
          <cell r="H54" t="str">
            <v>Central Clayton</v>
          </cell>
          <cell r="I54">
            <v>0</v>
          </cell>
          <cell r="J54">
            <v>0</v>
          </cell>
          <cell r="K54">
            <v>0</v>
          </cell>
          <cell r="L54">
            <v>1080</v>
          </cell>
          <cell r="M54">
            <v>2892459</v>
          </cell>
          <cell r="N54">
            <v>43012</v>
          </cell>
          <cell r="O54">
            <v>34546</v>
          </cell>
          <cell r="P54">
            <v>526500</v>
          </cell>
          <cell r="Q54">
            <v>10550</v>
          </cell>
          <cell r="R54">
            <v>30000</v>
          </cell>
          <cell r="S54">
            <v>83000</v>
          </cell>
          <cell r="T54">
            <v>124300</v>
          </cell>
          <cell r="U54">
            <v>0</v>
          </cell>
          <cell r="V54">
            <v>3605226</v>
          </cell>
          <cell r="W54">
            <v>12535</v>
          </cell>
          <cell r="X54">
            <v>588000</v>
          </cell>
          <cell r="Y54">
            <v>0</v>
          </cell>
          <cell r="Z54">
            <v>66000</v>
          </cell>
          <cell r="AA54">
            <v>513481</v>
          </cell>
          <cell r="AB54">
            <v>8529609</v>
          </cell>
          <cell r="AC54">
            <v>0</v>
          </cell>
          <cell r="AD54">
            <v>213852</v>
          </cell>
          <cell r="AE54">
            <v>0</v>
          </cell>
          <cell r="AF54">
            <v>8743461</v>
          </cell>
          <cell r="AG54">
            <v>10207632</v>
          </cell>
          <cell r="AH54">
            <v>18951093</v>
          </cell>
          <cell r="AI54">
            <v>4644276</v>
          </cell>
          <cell r="AJ54">
            <v>143000</v>
          </cell>
          <cell r="AK54">
            <v>458400</v>
          </cell>
          <cell r="AL54">
            <v>230000</v>
          </cell>
          <cell r="AM54">
            <v>263000</v>
          </cell>
          <cell r="AN54">
            <v>155000</v>
          </cell>
          <cell r="AO54">
            <v>468000</v>
          </cell>
          <cell r="AP54">
            <v>662000</v>
          </cell>
          <cell r="AQ54">
            <v>0</v>
          </cell>
          <cell r="AR54">
            <v>2379400</v>
          </cell>
          <cell r="AS54">
            <v>252100</v>
          </cell>
          <cell r="AT54">
            <v>200000</v>
          </cell>
          <cell r="AU54">
            <v>611000</v>
          </cell>
          <cell r="AV54">
            <v>266029</v>
          </cell>
          <cell r="AW54">
            <v>1077029</v>
          </cell>
          <cell r="AX54">
            <v>8352805</v>
          </cell>
          <cell r="AY54">
            <v>213852</v>
          </cell>
          <cell r="AZ54">
            <v>8566657</v>
          </cell>
          <cell r="BA54">
            <v>10384436</v>
          </cell>
          <cell r="BB54">
            <v>18951093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20</v>
          </cell>
          <cell r="BZ54">
            <v>2021</v>
          </cell>
          <cell r="CA54">
            <v>2025</v>
          </cell>
          <cell r="CB54">
            <v>10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2017</v>
          </cell>
          <cell r="CO54">
            <v>2026</v>
          </cell>
          <cell r="CP54">
            <v>0.67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2.7</v>
          </cell>
          <cell r="CY54">
            <v>0</v>
          </cell>
          <cell r="CZ54">
            <v>1</v>
          </cell>
          <cell r="DA54">
            <v>365709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145135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1775827</v>
          </cell>
          <cell r="DY54">
            <v>240144</v>
          </cell>
          <cell r="DZ54">
            <v>0</v>
          </cell>
          <cell r="EA54">
            <v>0</v>
          </cell>
          <cell r="EB54">
            <v>0</v>
          </cell>
          <cell r="EC54">
            <v>175549</v>
          </cell>
          <cell r="ED54">
            <v>0</v>
          </cell>
          <cell r="EE54">
            <v>0</v>
          </cell>
          <cell r="EF54">
            <v>2191520</v>
          </cell>
          <cell r="EG54">
            <v>130000</v>
          </cell>
          <cell r="EH54">
            <v>0</v>
          </cell>
          <cell r="EI54">
            <v>1951376</v>
          </cell>
          <cell r="EJ54">
            <v>0</v>
          </cell>
          <cell r="EK54">
            <v>145135</v>
          </cell>
          <cell r="EL54">
            <v>145135</v>
          </cell>
          <cell r="EM54">
            <v>71484</v>
          </cell>
          <cell r="EN54">
            <v>216619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396000</v>
          </cell>
          <cell r="ET54">
            <v>0</v>
          </cell>
          <cell r="EU54">
            <v>2934140</v>
          </cell>
          <cell r="EV54">
            <v>0</v>
          </cell>
          <cell r="EW54">
            <v>10.146470000000001</v>
          </cell>
          <cell r="EX54">
            <v>0.60209999999999997</v>
          </cell>
          <cell r="EY54">
            <v>0</v>
          </cell>
          <cell r="EZ54">
            <v>0</v>
          </cell>
          <cell r="FA54">
            <v>0.67</v>
          </cell>
          <cell r="FB54">
            <v>0.33</v>
          </cell>
          <cell r="FC54">
            <v>0</v>
          </cell>
          <cell r="FD54">
            <v>0</v>
          </cell>
          <cell r="FE54">
            <v>1.8281000000000001</v>
          </cell>
          <cell r="FF54">
            <v>0</v>
          </cell>
          <cell r="FG54">
            <v>13.57667</v>
          </cell>
          <cell r="FH54">
            <v>0</v>
          </cell>
          <cell r="FI54">
            <v>0</v>
          </cell>
          <cell r="FJ54">
            <v>9.0378699999999998</v>
          </cell>
          <cell r="FK54">
            <v>1.1086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4516165</v>
          </cell>
          <cell r="GK54">
            <v>7413</v>
          </cell>
          <cell r="GL54">
            <v>3241705</v>
          </cell>
          <cell r="GM54">
            <v>0</v>
          </cell>
          <cell r="GN54">
            <v>142085</v>
          </cell>
          <cell r="GO54">
            <v>396151</v>
          </cell>
          <cell r="GP54">
            <v>166076</v>
          </cell>
          <cell r="GQ54">
            <v>2920</v>
          </cell>
          <cell r="GR54">
            <v>26556</v>
          </cell>
          <cell r="GS54">
            <v>29591</v>
          </cell>
          <cell r="GT54">
            <v>0</v>
          </cell>
          <cell r="GU54">
            <v>30211</v>
          </cell>
          <cell r="GV54">
            <v>0</v>
          </cell>
          <cell r="GW54">
            <v>0</v>
          </cell>
          <cell r="GX54">
            <v>0</v>
          </cell>
          <cell r="GY54">
            <v>-6649</v>
          </cell>
          <cell r="GZ54">
            <v>4516165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256679</v>
          </cell>
          <cell r="HG54">
            <v>0</v>
          </cell>
          <cell r="HH54">
            <v>31764</v>
          </cell>
          <cell r="HI54">
            <v>85250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3448730</v>
          </cell>
          <cell r="HO54">
            <v>0</v>
          </cell>
          <cell r="HP54">
            <v>162847</v>
          </cell>
          <cell r="HQ54">
            <v>477646</v>
          </cell>
          <cell r="HR54">
            <v>179034</v>
          </cell>
          <cell r="HS54">
            <v>0</v>
          </cell>
          <cell r="HT54">
            <v>28223</v>
          </cell>
          <cell r="HU54">
            <v>31441</v>
          </cell>
          <cell r="HV54">
            <v>0</v>
          </cell>
          <cell r="HW54">
            <v>75184</v>
          </cell>
          <cell r="HX54">
            <v>0</v>
          </cell>
          <cell r="HY54">
            <v>0</v>
          </cell>
          <cell r="HZ54">
            <v>0</v>
          </cell>
          <cell r="IA54">
            <v>14448</v>
          </cell>
          <cell r="IB54">
            <v>4930991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269518</v>
          </cell>
          <cell r="II54">
            <v>0</v>
          </cell>
          <cell r="IJ54">
            <v>39301</v>
          </cell>
          <cell r="IK54">
            <v>125978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4930991</v>
          </cell>
          <cell r="IQ54">
            <v>0</v>
          </cell>
          <cell r="IR54">
            <v>0</v>
          </cell>
          <cell r="IS54">
            <v>18.989999999999998</v>
          </cell>
          <cell r="IT54">
            <v>0</v>
          </cell>
          <cell r="IU54">
            <v>2.339</v>
          </cell>
          <cell r="IV54">
            <v>0</v>
          </cell>
          <cell r="IW54">
            <v>467.3</v>
          </cell>
          <cell r="IX54">
            <v>0</v>
          </cell>
          <cell r="IY54">
            <v>11.5</v>
          </cell>
          <cell r="IZ54">
            <v>0</v>
          </cell>
          <cell r="JA54">
            <v>0</v>
          </cell>
          <cell r="JB54">
            <v>0</v>
          </cell>
          <cell r="JC54">
            <v>480</v>
          </cell>
          <cell r="JD54">
            <v>457</v>
          </cell>
          <cell r="JE54">
            <v>0</v>
          </cell>
          <cell r="JF54">
            <v>0</v>
          </cell>
          <cell r="JG54">
            <v>1.41</v>
          </cell>
          <cell r="JH54">
            <v>62.56</v>
          </cell>
          <cell r="JI54">
            <v>8.2200000000000006</v>
          </cell>
          <cell r="JJ54">
            <v>24.82</v>
          </cell>
          <cell r="JK54">
            <v>29.52</v>
          </cell>
          <cell r="JL54">
            <v>8.2200000000000006</v>
          </cell>
          <cell r="JM54">
            <v>27.85</v>
          </cell>
          <cell r="JN54">
            <v>33.840000000000003</v>
          </cell>
          <cell r="JO54">
            <v>69.91</v>
          </cell>
          <cell r="JP54">
            <v>16.48</v>
          </cell>
          <cell r="JQ54">
            <v>0.21</v>
          </cell>
          <cell r="JR54">
            <v>0</v>
          </cell>
          <cell r="JS54">
            <v>0</v>
          </cell>
          <cell r="JT54">
            <v>7635</v>
          </cell>
          <cell r="JU54">
            <v>2.5270000000000001</v>
          </cell>
          <cell r="JV54">
            <v>13702</v>
          </cell>
          <cell r="JW54">
            <v>451.7</v>
          </cell>
          <cell r="JX54">
            <v>-1.0029999999999999</v>
          </cell>
          <cell r="JY54">
            <v>-7658</v>
          </cell>
          <cell r="JZ54">
            <v>-6769</v>
          </cell>
          <cell r="KA54">
            <v>503</v>
          </cell>
          <cell r="KB54">
            <v>467.3</v>
          </cell>
          <cell r="KC54">
            <v>7826</v>
          </cell>
          <cell r="KD54">
            <v>3657090</v>
          </cell>
          <cell r="KE54">
            <v>0</v>
          </cell>
          <cell r="KF54">
            <v>150392</v>
          </cell>
          <cell r="KG54">
            <v>547116</v>
          </cell>
        </row>
        <row r="55">
          <cell r="E55">
            <v>1082</v>
          </cell>
          <cell r="F55">
            <v>1082</v>
          </cell>
          <cell r="G55" t="str">
            <v>CENTRAL DE WITT</v>
          </cell>
          <cell r="H55" t="str">
            <v>Central De Witt</v>
          </cell>
          <cell r="I55">
            <v>0</v>
          </cell>
          <cell r="J55">
            <v>0</v>
          </cell>
          <cell r="K55">
            <v>0</v>
          </cell>
          <cell r="L55">
            <v>1082</v>
          </cell>
          <cell r="M55">
            <v>8606431</v>
          </cell>
          <cell r="N55">
            <v>124758</v>
          </cell>
          <cell r="O55">
            <v>842121</v>
          </cell>
          <cell r="P55">
            <v>1307900</v>
          </cell>
          <cell r="Q55">
            <v>283200</v>
          </cell>
          <cell r="R55">
            <v>482000</v>
          </cell>
          <cell r="S55">
            <v>441775</v>
          </cell>
          <cell r="T55">
            <v>544650</v>
          </cell>
          <cell r="U55">
            <v>0</v>
          </cell>
          <cell r="V55">
            <v>11455198</v>
          </cell>
          <cell r="W55">
            <v>42156</v>
          </cell>
          <cell r="X55">
            <v>2518775</v>
          </cell>
          <cell r="Y55">
            <v>169744</v>
          </cell>
          <cell r="Z55">
            <v>194750</v>
          </cell>
          <cell r="AA55">
            <v>2275000</v>
          </cell>
          <cell r="AB55">
            <v>29288458</v>
          </cell>
          <cell r="AC55">
            <v>0</v>
          </cell>
          <cell r="AD55">
            <v>1311000</v>
          </cell>
          <cell r="AE55">
            <v>0</v>
          </cell>
          <cell r="AF55">
            <v>30599458</v>
          </cell>
          <cell r="AG55">
            <v>4071912</v>
          </cell>
          <cell r="AH55">
            <v>34671370</v>
          </cell>
          <cell r="AI55">
            <v>15499180</v>
          </cell>
          <cell r="AJ55">
            <v>861000</v>
          </cell>
          <cell r="AK55">
            <v>1456000</v>
          </cell>
          <cell r="AL55">
            <v>433700</v>
          </cell>
          <cell r="AM55">
            <v>1700000</v>
          </cell>
          <cell r="AN55">
            <v>1024500</v>
          </cell>
          <cell r="AO55">
            <v>2565200</v>
          </cell>
          <cell r="AP55">
            <v>1158000</v>
          </cell>
          <cell r="AQ55">
            <v>0</v>
          </cell>
          <cell r="AR55">
            <v>9198400</v>
          </cell>
          <cell r="AS55">
            <v>1600000</v>
          </cell>
          <cell r="AT55">
            <v>1500000</v>
          </cell>
          <cell r="AU55">
            <v>1400000</v>
          </cell>
          <cell r="AV55">
            <v>822456</v>
          </cell>
          <cell r="AW55">
            <v>3722456</v>
          </cell>
          <cell r="AX55">
            <v>30020036</v>
          </cell>
          <cell r="AY55">
            <v>1245200</v>
          </cell>
          <cell r="AZ55">
            <v>31265236</v>
          </cell>
          <cell r="BA55">
            <v>3406134</v>
          </cell>
          <cell r="BB55">
            <v>34671370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20</v>
          </cell>
          <cell r="BZ55">
            <v>2022</v>
          </cell>
          <cell r="CA55">
            <v>2026</v>
          </cell>
          <cell r="CB55">
            <v>10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2025</v>
          </cell>
          <cell r="CO55">
            <v>2034</v>
          </cell>
          <cell r="CP55">
            <v>1.34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2.7</v>
          </cell>
          <cell r="CY55">
            <v>0</v>
          </cell>
          <cell r="CZ55">
            <v>7</v>
          </cell>
          <cell r="DA55">
            <v>1152457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962874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5252291</v>
          </cell>
          <cell r="DY55">
            <v>6021</v>
          </cell>
          <cell r="DZ55">
            <v>0</v>
          </cell>
          <cell r="EA55">
            <v>0</v>
          </cell>
          <cell r="EB55">
            <v>0</v>
          </cell>
          <cell r="EC55">
            <v>847298</v>
          </cell>
          <cell r="ED55">
            <v>150000</v>
          </cell>
          <cell r="EE55">
            <v>0</v>
          </cell>
          <cell r="EF55">
            <v>6255610</v>
          </cell>
          <cell r="EG55">
            <v>250000</v>
          </cell>
          <cell r="EH55">
            <v>0</v>
          </cell>
          <cell r="EI55">
            <v>6249589</v>
          </cell>
          <cell r="EJ55">
            <v>0</v>
          </cell>
          <cell r="EK55">
            <v>962874</v>
          </cell>
          <cell r="EL55">
            <v>962874</v>
          </cell>
          <cell r="EM55">
            <v>237126</v>
          </cell>
          <cell r="EN55">
            <v>1200000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1041619</v>
          </cell>
          <cell r="ET55">
            <v>0</v>
          </cell>
          <cell r="EU55">
            <v>8747231</v>
          </cell>
          <cell r="EV55">
            <v>0</v>
          </cell>
          <cell r="EW55">
            <v>9.8104300000000002</v>
          </cell>
          <cell r="EX55">
            <v>0.39211000000000001</v>
          </cell>
          <cell r="EY55">
            <v>0</v>
          </cell>
          <cell r="EZ55">
            <v>0</v>
          </cell>
          <cell r="FA55">
            <v>1.34</v>
          </cell>
          <cell r="FB55">
            <v>0.33</v>
          </cell>
          <cell r="FC55">
            <v>0</v>
          </cell>
          <cell r="FD55">
            <v>0</v>
          </cell>
          <cell r="FE55">
            <v>1.4495899999999999</v>
          </cell>
          <cell r="FF55">
            <v>0</v>
          </cell>
          <cell r="FG55">
            <v>13.32213</v>
          </cell>
          <cell r="FH55">
            <v>0</v>
          </cell>
          <cell r="FI55">
            <v>0</v>
          </cell>
          <cell r="FJ55">
            <v>9.8020499999999995</v>
          </cell>
          <cell r="FK55">
            <v>8.3800000000000003E-3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15272302</v>
          </cell>
          <cell r="GK55">
            <v>7413</v>
          </cell>
          <cell r="GL55">
            <v>10827428</v>
          </cell>
          <cell r="GM55">
            <v>0</v>
          </cell>
          <cell r="GN55">
            <v>285556</v>
          </cell>
          <cell r="GO55">
            <v>1413807</v>
          </cell>
          <cell r="GP55">
            <v>536976</v>
          </cell>
          <cell r="GQ55">
            <v>0</v>
          </cell>
          <cell r="GR55">
            <v>96573</v>
          </cell>
          <cell r="GS55">
            <v>105497</v>
          </cell>
          <cell r="GT55">
            <v>0</v>
          </cell>
          <cell r="GU55">
            <v>358896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15272302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803937</v>
          </cell>
          <cell r="HG55">
            <v>0</v>
          </cell>
          <cell r="HH55">
            <v>83133</v>
          </cell>
          <cell r="HI55">
            <v>329879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11092892</v>
          </cell>
          <cell r="HO55">
            <v>0</v>
          </cell>
          <cell r="HP55">
            <v>322266</v>
          </cell>
          <cell r="HQ55">
            <v>1446680</v>
          </cell>
          <cell r="HR55">
            <v>550033</v>
          </cell>
          <cell r="HS55">
            <v>0</v>
          </cell>
          <cell r="HT55">
            <v>99230</v>
          </cell>
          <cell r="HU55">
            <v>108436</v>
          </cell>
          <cell r="HV55">
            <v>0</v>
          </cell>
          <cell r="HW55">
            <v>366192</v>
          </cell>
          <cell r="HX55">
            <v>0</v>
          </cell>
          <cell r="HY55">
            <v>0</v>
          </cell>
          <cell r="HZ55">
            <v>0</v>
          </cell>
          <cell r="IA55">
            <v>741</v>
          </cell>
          <cell r="IB55">
            <v>15657254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855706</v>
          </cell>
          <cell r="II55">
            <v>0</v>
          </cell>
          <cell r="IJ55">
            <v>101527</v>
          </cell>
          <cell r="IK55">
            <v>347393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15657254</v>
          </cell>
          <cell r="IQ55">
            <v>0</v>
          </cell>
          <cell r="IR55">
            <v>0.1</v>
          </cell>
          <cell r="IS55">
            <v>35.31</v>
          </cell>
          <cell r="IT55">
            <v>148</v>
          </cell>
          <cell r="IU55">
            <v>6.2190000000000003</v>
          </cell>
          <cell r="IV55">
            <v>0.68</v>
          </cell>
          <cell r="IW55">
            <v>1472.6</v>
          </cell>
          <cell r="IX55">
            <v>0</v>
          </cell>
          <cell r="IY55">
            <v>48.5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953</v>
          </cell>
          <cell r="JE55">
            <v>0</v>
          </cell>
          <cell r="JF55">
            <v>0</v>
          </cell>
          <cell r="JG55">
            <v>2.86</v>
          </cell>
          <cell r="JH55">
            <v>189.48</v>
          </cell>
          <cell r="JI55">
            <v>43.84</v>
          </cell>
          <cell r="JJ55">
            <v>75.08</v>
          </cell>
          <cell r="JK55">
            <v>70.56</v>
          </cell>
          <cell r="JL55">
            <v>54.8</v>
          </cell>
          <cell r="JM55">
            <v>70.209999999999994</v>
          </cell>
          <cell r="JN55">
            <v>70.56</v>
          </cell>
          <cell r="JO55">
            <v>195.57</v>
          </cell>
          <cell r="JP55">
            <v>35.31</v>
          </cell>
          <cell r="JQ55">
            <v>1.72</v>
          </cell>
          <cell r="JR55">
            <v>152</v>
          </cell>
          <cell r="JS55">
            <v>0.3</v>
          </cell>
          <cell r="JT55">
            <v>7635</v>
          </cell>
          <cell r="JU55">
            <v>6.4020000000000001</v>
          </cell>
          <cell r="JV55">
            <v>19006</v>
          </cell>
          <cell r="JW55">
            <v>1452.9</v>
          </cell>
          <cell r="JX55">
            <v>-0.51700000000000002</v>
          </cell>
          <cell r="JY55">
            <v>-3947</v>
          </cell>
          <cell r="JZ55">
            <v>-3489</v>
          </cell>
          <cell r="KA55">
            <v>982</v>
          </cell>
          <cell r="KB55">
            <v>1472.6</v>
          </cell>
          <cell r="KC55">
            <v>7826</v>
          </cell>
          <cell r="KD55">
            <v>11524568</v>
          </cell>
          <cell r="KE55">
            <v>0</v>
          </cell>
          <cell r="KF55">
            <v>339899</v>
          </cell>
          <cell r="KG55">
            <v>1530531</v>
          </cell>
        </row>
        <row r="56">
          <cell r="E56">
            <v>1093</v>
          </cell>
          <cell r="F56">
            <v>1093</v>
          </cell>
          <cell r="G56" t="str">
            <v>CENTRAL DECATUR</v>
          </cell>
          <cell r="H56" t="str">
            <v>Central Decatur</v>
          </cell>
          <cell r="I56">
            <v>0</v>
          </cell>
          <cell r="J56">
            <v>0</v>
          </cell>
          <cell r="K56">
            <v>0</v>
          </cell>
          <cell r="L56">
            <v>1093</v>
          </cell>
          <cell r="M56">
            <v>2185854</v>
          </cell>
          <cell r="N56">
            <v>56652</v>
          </cell>
          <cell r="O56">
            <v>28700</v>
          </cell>
          <cell r="P56">
            <v>500000</v>
          </cell>
          <cell r="Q56">
            <v>66815</v>
          </cell>
          <cell r="R56">
            <v>185000</v>
          </cell>
          <cell r="S56">
            <v>301000</v>
          </cell>
          <cell r="T56">
            <v>298160</v>
          </cell>
          <cell r="U56">
            <v>0</v>
          </cell>
          <cell r="V56">
            <v>5935000</v>
          </cell>
          <cell r="W56">
            <v>27583</v>
          </cell>
          <cell r="X56">
            <v>1152520</v>
          </cell>
          <cell r="Y56">
            <v>0</v>
          </cell>
          <cell r="Z56">
            <v>225000</v>
          </cell>
          <cell r="AA56">
            <v>1102000</v>
          </cell>
          <cell r="AB56">
            <v>12064284</v>
          </cell>
          <cell r="AC56">
            <v>0</v>
          </cell>
          <cell r="AD56">
            <v>558163</v>
          </cell>
          <cell r="AE56">
            <v>7500</v>
          </cell>
          <cell r="AF56">
            <v>12629947</v>
          </cell>
          <cell r="AG56">
            <v>3658856</v>
          </cell>
          <cell r="AH56">
            <v>16288803</v>
          </cell>
          <cell r="AI56">
            <v>7191000</v>
          </cell>
          <cell r="AJ56">
            <v>545000</v>
          </cell>
          <cell r="AK56">
            <v>465000</v>
          </cell>
          <cell r="AL56">
            <v>395000</v>
          </cell>
          <cell r="AM56">
            <v>500000</v>
          </cell>
          <cell r="AN56">
            <v>507100</v>
          </cell>
          <cell r="AO56">
            <v>1500500</v>
          </cell>
          <cell r="AP56">
            <v>872000</v>
          </cell>
          <cell r="AQ56">
            <v>0</v>
          </cell>
          <cell r="AR56">
            <v>4784600</v>
          </cell>
          <cell r="AS56">
            <v>776000</v>
          </cell>
          <cell r="AT56">
            <v>375000</v>
          </cell>
          <cell r="AU56">
            <v>552663</v>
          </cell>
          <cell r="AV56">
            <v>360737</v>
          </cell>
          <cell r="AW56">
            <v>1288400</v>
          </cell>
          <cell r="AX56">
            <v>14040000</v>
          </cell>
          <cell r="AY56">
            <v>558163</v>
          </cell>
          <cell r="AZ56">
            <v>14598163</v>
          </cell>
          <cell r="BA56">
            <v>1690640</v>
          </cell>
          <cell r="BB56">
            <v>16288803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20</v>
          </cell>
          <cell r="BZ56">
            <v>2023</v>
          </cell>
          <cell r="CA56">
            <v>2027</v>
          </cell>
          <cell r="CB56">
            <v>10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4.05</v>
          </cell>
          <cell r="CY56">
            <v>0</v>
          </cell>
          <cell r="CZ56">
            <v>1</v>
          </cell>
          <cell r="DA56">
            <v>495609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1499843</v>
          </cell>
          <cell r="DY56">
            <v>273179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1773022</v>
          </cell>
          <cell r="EG56">
            <v>410000</v>
          </cell>
          <cell r="EH56">
            <v>0</v>
          </cell>
          <cell r="EI56">
            <v>1499843</v>
          </cell>
          <cell r="EJ56">
            <v>0</v>
          </cell>
          <cell r="EK56">
            <v>0</v>
          </cell>
          <cell r="EL56">
            <v>0</v>
          </cell>
          <cell r="EM56">
            <v>59387</v>
          </cell>
          <cell r="EN56">
            <v>59387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2242407</v>
          </cell>
          <cell r="EV56">
            <v>0</v>
          </cell>
          <cell r="EW56">
            <v>9.8522599999999994</v>
          </cell>
          <cell r="EX56">
            <v>2.27827</v>
          </cell>
          <cell r="EY56">
            <v>0</v>
          </cell>
          <cell r="EZ56">
            <v>0</v>
          </cell>
          <cell r="FA56">
            <v>0</v>
          </cell>
          <cell r="FB56">
            <v>0.33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12.46053</v>
          </cell>
          <cell r="FH56">
            <v>0</v>
          </cell>
          <cell r="FI56">
            <v>0</v>
          </cell>
          <cell r="FJ56">
            <v>8.3342700000000001</v>
          </cell>
          <cell r="FK56">
            <v>1.51799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6902270</v>
          </cell>
          <cell r="GK56">
            <v>7413</v>
          </cell>
          <cell r="GL56">
            <v>4772489</v>
          </cell>
          <cell r="GM56">
            <v>0</v>
          </cell>
          <cell r="GN56">
            <v>212990</v>
          </cell>
          <cell r="GO56">
            <v>759091</v>
          </cell>
          <cell r="GP56">
            <v>241933</v>
          </cell>
          <cell r="GQ56">
            <v>0</v>
          </cell>
          <cell r="GR56">
            <v>38872</v>
          </cell>
          <cell r="GS56">
            <v>42974</v>
          </cell>
          <cell r="GT56">
            <v>0</v>
          </cell>
          <cell r="GU56">
            <v>87860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6902270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289117</v>
          </cell>
          <cell r="HG56">
            <v>0</v>
          </cell>
          <cell r="HH56">
            <v>38216</v>
          </cell>
          <cell r="HI56">
            <v>155673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4907015</v>
          </cell>
          <cell r="HO56">
            <v>0</v>
          </cell>
          <cell r="HP56">
            <v>230127</v>
          </cell>
          <cell r="HQ56">
            <v>775640</v>
          </cell>
          <cell r="HR56">
            <v>248548</v>
          </cell>
          <cell r="HS56">
            <v>0</v>
          </cell>
          <cell r="HT56">
            <v>39975</v>
          </cell>
          <cell r="HU56">
            <v>44193</v>
          </cell>
          <cell r="HV56">
            <v>0</v>
          </cell>
          <cell r="HW56">
            <v>65625</v>
          </cell>
          <cell r="HX56">
            <v>0</v>
          </cell>
          <cell r="HY56">
            <v>0</v>
          </cell>
          <cell r="HZ56">
            <v>0</v>
          </cell>
          <cell r="IA56">
            <v>22239</v>
          </cell>
          <cell r="IB56">
            <v>7092288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294912</v>
          </cell>
          <cell r="II56">
            <v>0</v>
          </cell>
          <cell r="IJ56">
            <v>46870</v>
          </cell>
          <cell r="IK56">
            <v>156518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7092288</v>
          </cell>
          <cell r="IQ56">
            <v>0</v>
          </cell>
          <cell r="IR56">
            <v>0</v>
          </cell>
          <cell r="IS56">
            <v>25.95</v>
          </cell>
          <cell r="IT56">
            <v>0</v>
          </cell>
          <cell r="IU56">
            <v>4.1909999999999998</v>
          </cell>
          <cell r="IV56">
            <v>0</v>
          </cell>
          <cell r="IW56">
            <v>632.4</v>
          </cell>
          <cell r="IX56">
            <v>0</v>
          </cell>
          <cell r="IY56">
            <v>12.5</v>
          </cell>
          <cell r="IZ56">
            <v>0</v>
          </cell>
          <cell r="JA56">
            <v>0</v>
          </cell>
          <cell r="JB56">
            <v>0</v>
          </cell>
          <cell r="JC56">
            <v>521</v>
          </cell>
          <cell r="JD56">
            <v>525</v>
          </cell>
          <cell r="JE56">
            <v>0</v>
          </cell>
          <cell r="JF56">
            <v>0</v>
          </cell>
          <cell r="JG56">
            <v>1.55</v>
          </cell>
          <cell r="JH56">
            <v>101.59</v>
          </cell>
          <cell r="JI56">
            <v>24.66</v>
          </cell>
          <cell r="JJ56">
            <v>27.25</v>
          </cell>
          <cell r="JK56">
            <v>49.68</v>
          </cell>
          <cell r="JL56">
            <v>30.14</v>
          </cell>
          <cell r="JM56">
            <v>38.14</v>
          </cell>
          <cell r="JN56">
            <v>51.84</v>
          </cell>
          <cell r="JO56">
            <v>120.12</v>
          </cell>
          <cell r="JP56">
            <v>27.41</v>
          </cell>
          <cell r="JQ56">
            <v>0.52</v>
          </cell>
          <cell r="JR56">
            <v>0</v>
          </cell>
          <cell r="JS56">
            <v>0</v>
          </cell>
          <cell r="JT56">
            <v>7635</v>
          </cell>
          <cell r="JU56">
            <v>4.2060000000000004</v>
          </cell>
          <cell r="JV56">
            <v>15779</v>
          </cell>
          <cell r="JW56">
            <v>642.70000000000005</v>
          </cell>
          <cell r="JX56">
            <v>-0.7</v>
          </cell>
          <cell r="JY56">
            <v>-5345</v>
          </cell>
          <cell r="JZ56">
            <v>-4724</v>
          </cell>
          <cell r="KA56">
            <v>531</v>
          </cell>
          <cell r="KB56">
            <v>632.4</v>
          </cell>
          <cell r="KC56">
            <v>7826</v>
          </cell>
          <cell r="KD56">
            <v>4949162</v>
          </cell>
          <cell r="KE56">
            <v>6923</v>
          </cell>
          <cell r="KF56">
            <v>251496</v>
          </cell>
          <cell r="KG56">
            <v>940059</v>
          </cell>
        </row>
        <row r="57">
          <cell r="E57">
            <v>1079</v>
          </cell>
          <cell r="F57">
            <v>1079</v>
          </cell>
          <cell r="G57" t="str">
            <v>CENTRAL LEE</v>
          </cell>
          <cell r="H57" t="str">
            <v>Central Lee</v>
          </cell>
          <cell r="I57">
            <v>0</v>
          </cell>
          <cell r="J57">
            <v>0</v>
          </cell>
          <cell r="K57">
            <v>0</v>
          </cell>
          <cell r="L57">
            <v>1079</v>
          </cell>
          <cell r="M57">
            <v>4570444</v>
          </cell>
          <cell r="N57">
            <v>83979</v>
          </cell>
          <cell r="O57">
            <v>154814</v>
          </cell>
          <cell r="P57">
            <v>3600000</v>
          </cell>
          <cell r="Q57">
            <v>211000</v>
          </cell>
          <cell r="R57">
            <v>300000</v>
          </cell>
          <cell r="S57">
            <v>245000</v>
          </cell>
          <cell r="T57">
            <v>192600</v>
          </cell>
          <cell r="U57">
            <v>0</v>
          </cell>
          <cell r="V57">
            <v>5796877</v>
          </cell>
          <cell r="W57">
            <v>19671</v>
          </cell>
          <cell r="X57">
            <v>1200000</v>
          </cell>
          <cell r="Y57">
            <v>0</v>
          </cell>
          <cell r="Z57">
            <v>465000</v>
          </cell>
          <cell r="AA57">
            <v>530000</v>
          </cell>
          <cell r="AB57">
            <v>17369385</v>
          </cell>
          <cell r="AC57">
            <v>0</v>
          </cell>
          <cell r="AD57">
            <v>871932</v>
          </cell>
          <cell r="AE57">
            <v>25000</v>
          </cell>
          <cell r="AF57">
            <v>18266317</v>
          </cell>
          <cell r="AG57">
            <v>6083412</v>
          </cell>
          <cell r="AH57">
            <v>24349729</v>
          </cell>
          <cell r="AI57">
            <v>10318340</v>
          </cell>
          <cell r="AJ57">
            <v>295000</v>
          </cell>
          <cell r="AK57">
            <v>290000</v>
          </cell>
          <cell r="AL57">
            <v>491625</v>
          </cell>
          <cell r="AM57">
            <v>790000</v>
          </cell>
          <cell r="AN57">
            <v>787000</v>
          </cell>
          <cell r="AO57">
            <v>1473159</v>
          </cell>
          <cell r="AP57">
            <v>984239</v>
          </cell>
          <cell r="AQ57">
            <v>0</v>
          </cell>
          <cell r="AR57">
            <v>5111023</v>
          </cell>
          <cell r="AS57">
            <v>575000</v>
          </cell>
          <cell r="AT57">
            <v>1600000</v>
          </cell>
          <cell r="AU57">
            <v>871932</v>
          </cell>
          <cell r="AV57">
            <v>436064</v>
          </cell>
          <cell r="AW57">
            <v>2907996</v>
          </cell>
          <cell r="AX57">
            <v>18912359</v>
          </cell>
          <cell r="AY57">
            <v>0</v>
          </cell>
          <cell r="AZ57">
            <v>18912359</v>
          </cell>
          <cell r="BA57">
            <v>5437370</v>
          </cell>
          <cell r="BB57">
            <v>24349729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20</v>
          </cell>
          <cell r="BZ57">
            <v>2023</v>
          </cell>
          <cell r="CA57">
            <v>2027</v>
          </cell>
          <cell r="CB57">
            <v>10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2.7</v>
          </cell>
          <cell r="CY57">
            <v>0</v>
          </cell>
          <cell r="CZ57">
            <v>5</v>
          </cell>
          <cell r="DA57">
            <v>635080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3157459</v>
          </cell>
          <cell r="DY57">
            <v>245036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3402495</v>
          </cell>
          <cell r="EG57">
            <v>360000</v>
          </cell>
          <cell r="EH57">
            <v>0</v>
          </cell>
          <cell r="EI57">
            <v>3157459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871932</v>
          </cell>
          <cell r="ET57">
            <v>0</v>
          </cell>
          <cell r="EU57">
            <v>4634430</v>
          </cell>
          <cell r="EV57">
            <v>0</v>
          </cell>
          <cell r="EW57">
            <v>8.2008299999999998</v>
          </cell>
          <cell r="EX57">
            <v>0.86768999999999996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2.1015600000000001</v>
          </cell>
          <cell r="FF57">
            <v>0</v>
          </cell>
          <cell r="FG57">
            <v>11.17008</v>
          </cell>
          <cell r="FH57">
            <v>0</v>
          </cell>
          <cell r="FI57">
            <v>0</v>
          </cell>
          <cell r="FJ57">
            <v>7.6102299999999996</v>
          </cell>
          <cell r="FK57">
            <v>0.59060000000000001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7952476</v>
          </cell>
          <cell r="GK57">
            <v>7413</v>
          </cell>
          <cell r="GL57">
            <v>5766573</v>
          </cell>
          <cell r="GM57">
            <v>0</v>
          </cell>
          <cell r="GN57">
            <v>55931</v>
          </cell>
          <cell r="GO57">
            <v>709498</v>
          </cell>
          <cell r="GP57">
            <v>280936</v>
          </cell>
          <cell r="GQ57">
            <v>0</v>
          </cell>
          <cell r="GR57">
            <v>47902</v>
          </cell>
          <cell r="GS57">
            <v>52642</v>
          </cell>
          <cell r="GT57">
            <v>0</v>
          </cell>
          <cell r="GU57">
            <v>140457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7952476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458673</v>
          </cell>
          <cell r="HG57">
            <v>0</v>
          </cell>
          <cell r="HH57">
            <v>49779</v>
          </cell>
          <cell r="HI57">
            <v>263162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6131669</v>
          </cell>
          <cell r="HO57">
            <v>0</v>
          </cell>
          <cell r="HP57">
            <v>65432</v>
          </cell>
          <cell r="HQ57">
            <v>714407</v>
          </cell>
          <cell r="HR57">
            <v>297067</v>
          </cell>
          <cell r="HS57">
            <v>0</v>
          </cell>
          <cell r="HT57">
            <v>50209</v>
          </cell>
          <cell r="HU57">
            <v>55186</v>
          </cell>
          <cell r="HV57">
            <v>0</v>
          </cell>
          <cell r="HW57">
            <v>148835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8408982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483973</v>
          </cell>
          <cell r="II57">
            <v>0</v>
          </cell>
          <cell r="IJ57">
            <v>61225</v>
          </cell>
          <cell r="IK57">
            <v>225233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8408982</v>
          </cell>
          <cell r="IQ57">
            <v>0</v>
          </cell>
          <cell r="IR57">
            <v>0</v>
          </cell>
          <cell r="IS57">
            <v>4.92</v>
          </cell>
          <cell r="IT57">
            <v>5</v>
          </cell>
          <cell r="IU57">
            <v>3.65</v>
          </cell>
          <cell r="IV57">
            <v>0</v>
          </cell>
          <cell r="IW57">
            <v>811.5</v>
          </cell>
          <cell r="IX57">
            <v>0</v>
          </cell>
          <cell r="IY57">
            <v>36.5</v>
          </cell>
          <cell r="IZ57">
            <v>0</v>
          </cell>
          <cell r="JA57">
            <v>0</v>
          </cell>
          <cell r="JB57">
            <v>0</v>
          </cell>
          <cell r="JC57">
            <v>696</v>
          </cell>
          <cell r="JD57">
            <v>679</v>
          </cell>
          <cell r="JE57">
            <v>-0.5</v>
          </cell>
          <cell r="JF57">
            <v>-3818</v>
          </cell>
          <cell r="JG57">
            <v>2.09</v>
          </cell>
          <cell r="JH57">
            <v>93.57</v>
          </cell>
          <cell r="JI57">
            <v>6.85</v>
          </cell>
          <cell r="JJ57">
            <v>51.44</v>
          </cell>
          <cell r="JK57">
            <v>35.28</v>
          </cell>
          <cell r="JL57">
            <v>5.48</v>
          </cell>
          <cell r="JM57">
            <v>46.59</v>
          </cell>
          <cell r="JN57">
            <v>38.880000000000003</v>
          </cell>
          <cell r="JO57">
            <v>90.95</v>
          </cell>
          <cell r="JP57">
            <v>2.97</v>
          </cell>
          <cell r="JQ57">
            <v>0</v>
          </cell>
          <cell r="JR57">
            <v>14</v>
          </cell>
          <cell r="JS57">
            <v>0</v>
          </cell>
          <cell r="JT57">
            <v>7635</v>
          </cell>
          <cell r="JU57">
            <v>3.5139999999999998</v>
          </cell>
          <cell r="JV57">
            <v>11424</v>
          </cell>
          <cell r="JW57">
            <v>803.1</v>
          </cell>
          <cell r="JX57">
            <v>0</v>
          </cell>
          <cell r="JY57">
            <v>0</v>
          </cell>
          <cell r="JZ57">
            <v>0</v>
          </cell>
          <cell r="KA57">
            <v>710</v>
          </cell>
          <cell r="KB57">
            <v>811.5</v>
          </cell>
          <cell r="KC57">
            <v>7826</v>
          </cell>
          <cell r="KD57">
            <v>6350799</v>
          </cell>
          <cell r="KE57">
            <v>0</v>
          </cell>
          <cell r="KF57">
            <v>50744</v>
          </cell>
          <cell r="KG57">
            <v>711775</v>
          </cell>
        </row>
        <row r="58">
          <cell r="E58">
            <v>1095</v>
          </cell>
          <cell r="F58">
            <v>1095</v>
          </cell>
          <cell r="G58" t="str">
            <v>CENTRAL LYON</v>
          </cell>
          <cell r="H58" t="str">
            <v>Central Lyon</v>
          </cell>
          <cell r="I58">
            <v>0</v>
          </cell>
          <cell r="J58">
            <v>0</v>
          </cell>
          <cell r="K58">
            <v>0</v>
          </cell>
          <cell r="L58">
            <v>1095</v>
          </cell>
          <cell r="M58">
            <v>4052652</v>
          </cell>
          <cell r="N58">
            <v>12716</v>
          </cell>
          <cell r="O58">
            <v>223206</v>
          </cell>
          <cell r="P58">
            <v>400000</v>
          </cell>
          <cell r="Q58">
            <v>125500</v>
          </cell>
          <cell r="R58">
            <v>275000</v>
          </cell>
          <cell r="S58">
            <v>630000</v>
          </cell>
          <cell r="T58">
            <v>460500</v>
          </cell>
          <cell r="U58">
            <v>0</v>
          </cell>
          <cell r="V58">
            <v>5582903</v>
          </cell>
          <cell r="W58">
            <v>19640</v>
          </cell>
          <cell r="X58">
            <v>1195300</v>
          </cell>
          <cell r="Y58">
            <v>92000</v>
          </cell>
          <cell r="Z58">
            <v>86000</v>
          </cell>
          <cell r="AA58">
            <v>700000</v>
          </cell>
          <cell r="AB58">
            <v>13855417</v>
          </cell>
          <cell r="AC58">
            <v>0</v>
          </cell>
          <cell r="AD58">
            <v>337064</v>
          </cell>
          <cell r="AE58">
            <v>0</v>
          </cell>
          <cell r="AF58">
            <v>14192481</v>
          </cell>
          <cell r="AG58">
            <v>6509537</v>
          </cell>
          <cell r="AH58">
            <v>20702018</v>
          </cell>
          <cell r="AI58">
            <v>8523000</v>
          </cell>
          <cell r="AJ58">
            <v>250000</v>
          </cell>
          <cell r="AK58">
            <v>640000</v>
          </cell>
          <cell r="AL58">
            <v>335000</v>
          </cell>
          <cell r="AM58">
            <v>450000</v>
          </cell>
          <cell r="AN58">
            <v>185000</v>
          </cell>
          <cell r="AO58">
            <v>1123000</v>
          </cell>
          <cell r="AP58">
            <v>595000</v>
          </cell>
          <cell r="AQ58">
            <v>0</v>
          </cell>
          <cell r="AR58">
            <v>3578000</v>
          </cell>
          <cell r="AS58">
            <v>537728</v>
          </cell>
          <cell r="AT58">
            <v>1550000</v>
          </cell>
          <cell r="AU58">
            <v>337064</v>
          </cell>
          <cell r="AV58">
            <v>440320</v>
          </cell>
          <cell r="AW58">
            <v>2327384</v>
          </cell>
          <cell r="AX58">
            <v>14966112</v>
          </cell>
          <cell r="AY58">
            <v>337064</v>
          </cell>
          <cell r="AZ58">
            <v>15303176</v>
          </cell>
          <cell r="BA58">
            <v>5398842</v>
          </cell>
          <cell r="BB58">
            <v>20702018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20</v>
          </cell>
          <cell r="BZ58">
            <v>2021</v>
          </cell>
          <cell r="CA58">
            <v>2025</v>
          </cell>
          <cell r="CB58">
            <v>10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2024</v>
          </cell>
          <cell r="CO58">
            <v>2033</v>
          </cell>
          <cell r="CP58">
            <v>0.67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0.13500000000000001</v>
          </cell>
          <cell r="CX58">
            <v>4.05</v>
          </cell>
          <cell r="CY58">
            <v>0</v>
          </cell>
          <cell r="CZ58">
            <v>5</v>
          </cell>
          <cell r="DA58">
            <v>594306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262656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2966941</v>
          </cell>
          <cell r="DY58">
            <v>156457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3123398</v>
          </cell>
          <cell r="EG58">
            <v>500000</v>
          </cell>
          <cell r="EH58">
            <v>0</v>
          </cell>
          <cell r="EI58">
            <v>2966941</v>
          </cell>
          <cell r="EJ58">
            <v>0</v>
          </cell>
          <cell r="EK58">
            <v>262656</v>
          </cell>
          <cell r="EL58">
            <v>262656</v>
          </cell>
          <cell r="EM58">
            <v>129368</v>
          </cell>
          <cell r="EN58">
            <v>392024</v>
          </cell>
          <cell r="EO58">
            <v>0</v>
          </cell>
          <cell r="EP58">
            <v>0</v>
          </cell>
          <cell r="EQ58">
            <v>0</v>
          </cell>
          <cell r="ER58">
            <v>49145</v>
          </cell>
          <cell r="ES58">
            <v>0</v>
          </cell>
          <cell r="ET58">
            <v>0</v>
          </cell>
          <cell r="EU58">
            <v>4064566</v>
          </cell>
          <cell r="EV58">
            <v>0</v>
          </cell>
          <cell r="EW58">
            <v>8.5492299999999997</v>
          </cell>
          <cell r="EX58">
            <v>1.3734900000000001</v>
          </cell>
          <cell r="EY58">
            <v>0</v>
          </cell>
          <cell r="EZ58">
            <v>0</v>
          </cell>
          <cell r="FA58">
            <v>0.67</v>
          </cell>
          <cell r="FB58">
            <v>0.33</v>
          </cell>
          <cell r="FC58">
            <v>0</v>
          </cell>
          <cell r="FD58">
            <v>0.13500000000000001</v>
          </cell>
          <cell r="FE58">
            <v>0</v>
          </cell>
          <cell r="FF58">
            <v>0</v>
          </cell>
          <cell r="FG58">
            <v>11.05772</v>
          </cell>
          <cell r="FH58">
            <v>0</v>
          </cell>
          <cell r="FI58">
            <v>0</v>
          </cell>
          <cell r="FJ58">
            <v>8.1501300000000008</v>
          </cell>
          <cell r="FK58">
            <v>0.39910000000000001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7977971</v>
          </cell>
          <cell r="GK58">
            <v>7413</v>
          </cell>
          <cell r="GL58">
            <v>5630915</v>
          </cell>
          <cell r="GM58">
            <v>0</v>
          </cell>
          <cell r="GN58">
            <v>135532</v>
          </cell>
          <cell r="GO58">
            <v>717208</v>
          </cell>
          <cell r="GP58">
            <v>283281</v>
          </cell>
          <cell r="GQ58">
            <v>0</v>
          </cell>
          <cell r="GR58">
            <v>53727</v>
          </cell>
          <cell r="GS58">
            <v>60186</v>
          </cell>
          <cell r="GT58">
            <v>0</v>
          </cell>
          <cell r="GU58">
            <v>252523</v>
          </cell>
          <cell r="GV58">
            <v>0</v>
          </cell>
          <cell r="GW58">
            <v>0</v>
          </cell>
          <cell r="GX58">
            <v>0</v>
          </cell>
          <cell r="GY58">
            <v>2862</v>
          </cell>
          <cell r="GZ58">
            <v>7977971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431723</v>
          </cell>
          <cell r="HG58">
            <v>0</v>
          </cell>
          <cell r="HH58">
            <v>38243</v>
          </cell>
          <cell r="HI58">
            <v>163086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5841539</v>
          </cell>
          <cell r="HO58">
            <v>0</v>
          </cell>
          <cell r="HP58">
            <v>100675</v>
          </cell>
          <cell r="HQ58">
            <v>741893</v>
          </cell>
          <cell r="HR58">
            <v>293620</v>
          </cell>
          <cell r="HS58">
            <v>0</v>
          </cell>
          <cell r="HT58">
            <v>56580</v>
          </cell>
          <cell r="HU58">
            <v>63357</v>
          </cell>
          <cell r="HV58">
            <v>0</v>
          </cell>
          <cell r="HW58">
            <v>260898</v>
          </cell>
          <cell r="HX58">
            <v>0</v>
          </cell>
          <cell r="HY58">
            <v>0</v>
          </cell>
          <cell r="HZ58">
            <v>0</v>
          </cell>
          <cell r="IA58">
            <v>7413</v>
          </cell>
          <cell r="IB58">
            <v>8233848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445125</v>
          </cell>
          <cell r="II58">
            <v>0</v>
          </cell>
          <cell r="IJ58">
            <v>45683</v>
          </cell>
          <cell r="IK58">
            <v>167970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8233848</v>
          </cell>
          <cell r="IQ58">
            <v>0</v>
          </cell>
          <cell r="IR58">
            <v>0</v>
          </cell>
          <cell r="IS58">
            <v>8.61</v>
          </cell>
          <cell r="IT58">
            <v>141</v>
          </cell>
          <cell r="IU58">
            <v>3.1059999999999999</v>
          </cell>
          <cell r="IV58">
            <v>1.47</v>
          </cell>
          <cell r="IW58">
            <v>759.4</v>
          </cell>
          <cell r="IX58">
            <v>0</v>
          </cell>
          <cell r="IY58">
            <v>21.5</v>
          </cell>
          <cell r="IZ58">
            <v>0</v>
          </cell>
          <cell r="JA58">
            <v>0</v>
          </cell>
          <cell r="JB58">
            <v>0</v>
          </cell>
          <cell r="JC58">
            <v>565</v>
          </cell>
          <cell r="JD58">
            <v>562</v>
          </cell>
          <cell r="JE58">
            <v>0</v>
          </cell>
          <cell r="JF58">
            <v>0</v>
          </cell>
          <cell r="JG58">
            <v>1.61</v>
          </cell>
          <cell r="JH58">
            <v>97.17</v>
          </cell>
          <cell r="JI58">
            <v>28.77</v>
          </cell>
          <cell r="JJ58">
            <v>41.76</v>
          </cell>
          <cell r="JK58">
            <v>26.64</v>
          </cell>
          <cell r="JL58">
            <v>27.4</v>
          </cell>
          <cell r="JM58">
            <v>38.119999999999997</v>
          </cell>
          <cell r="JN58">
            <v>23.76</v>
          </cell>
          <cell r="JO58">
            <v>89.28</v>
          </cell>
          <cell r="JP58">
            <v>8.7200000000000006</v>
          </cell>
          <cell r="JQ58">
            <v>4.0199999999999996</v>
          </cell>
          <cell r="JR58">
            <v>141</v>
          </cell>
          <cell r="JS58">
            <v>0</v>
          </cell>
          <cell r="JT58">
            <v>7635</v>
          </cell>
          <cell r="JU58">
            <v>3.2</v>
          </cell>
          <cell r="JV58">
            <v>7619</v>
          </cell>
          <cell r="JW58">
            <v>765.1</v>
          </cell>
          <cell r="JX58">
            <v>-1</v>
          </cell>
          <cell r="JY58">
            <v>-7413</v>
          </cell>
          <cell r="JZ58">
            <v>-6553</v>
          </cell>
          <cell r="KA58">
            <v>562</v>
          </cell>
          <cell r="KB58">
            <v>759.4</v>
          </cell>
          <cell r="KC58">
            <v>7826</v>
          </cell>
          <cell r="KD58">
            <v>5943064</v>
          </cell>
          <cell r="KE58">
            <v>0</v>
          </cell>
          <cell r="KF58">
            <v>124746</v>
          </cell>
          <cell r="KG58">
            <v>698705</v>
          </cell>
        </row>
        <row r="59">
          <cell r="E59">
            <v>4772</v>
          </cell>
          <cell r="F59">
            <v>4772</v>
          </cell>
          <cell r="G59" t="str">
            <v>CENTRAL SPRINGS</v>
          </cell>
          <cell r="H59" t="str">
            <v>Central Springs</v>
          </cell>
          <cell r="I59">
            <v>0</v>
          </cell>
          <cell r="J59">
            <v>0</v>
          </cell>
          <cell r="K59">
            <v>0</v>
          </cell>
          <cell r="L59">
            <v>4772</v>
          </cell>
          <cell r="M59">
            <v>3958993</v>
          </cell>
          <cell r="N59">
            <v>316896</v>
          </cell>
          <cell r="O59">
            <v>394595</v>
          </cell>
          <cell r="P59">
            <v>943114</v>
          </cell>
          <cell r="Q59">
            <v>224726</v>
          </cell>
          <cell r="R59">
            <v>230067</v>
          </cell>
          <cell r="S59">
            <v>236621</v>
          </cell>
          <cell r="T59">
            <v>870137</v>
          </cell>
          <cell r="U59">
            <v>0</v>
          </cell>
          <cell r="V59">
            <v>5423506</v>
          </cell>
          <cell r="W59">
            <v>16970</v>
          </cell>
          <cell r="X59">
            <v>1324955</v>
          </cell>
          <cell r="Y59">
            <v>0</v>
          </cell>
          <cell r="Z59">
            <v>132449</v>
          </cell>
          <cell r="AA59">
            <v>565349</v>
          </cell>
          <cell r="AB59">
            <v>14638378</v>
          </cell>
          <cell r="AC59">
            <v>0</v>
          </cell>
          <cell r="AD59">
            <v>0</v>
          </cell>
          <cell r="AE59">
            <v>0</v>
          </cell>
          <cell r="AF59">
            <v>14638378</v>
          </cell>
          <cell r="AG59">
            <v>6074907</v>
          </cell>
          <cell r="AH59">
            <v>20713285</v>
          </cell>
          <cell r="AI59">
            <v>8619879</v>
          </cell>
          <cell r="AJ59">
            <v>606695</v>
          </cell>
          <cell r="AK59">
            <v>630668</v>
          </cell>
          <cell r="AL59">
            <v>87314</v>
          </cell>
          <cell r="AM59">
            <v>940854</v>
          </cell>
          <cell r="AN59">
            <v>361813</v>
          </cell>
          <cell r="AO59">
            <v>1246203</v>
          </cell>
          <cell r="AP59">
            <v>910448</v>
          </cell>
          <cell r="AQ59">
            <v>0</v>
          </cell>
          <cell r="AR59">
            <v>4783995</v>
          </cell>
          <cell r="AS59">
            <v>624979</v>
          </cell>
          <cell r="AT59">
            <v>825956</v>
          </cell>
          <cell r="AU59">
            <v>0</v>
          </cell>
          <cell r="AV59">
            <v>449027</v>
          </cell>
          <cell r="AW59">
            <v>1274983</v>
          </cell>
          <cell r="AX59">
            <v>15303836</v>
          </cell>
          <cell r="AY59">
            <v>0</v>
          </cell>
          <cell r="AZ59">
            <v>15303836</v>
          </cell>
          <cell r="BA59">
            <v>5409449</v>
          </cell>
          <cell r="BB59">
            <v>20713285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20</v>
          </cell>
          <cell r="BZ59">
            <v>2022</v>
          </cell>
          <cell r="CA59">
            <v>2026</v>
          </cell>
          <cell r="CB59">
            <v>10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2.7</v>
          </cell>
          <cell r="CY59">
            <v>0</v>
          </cell>
          <cell r="CZ59">
            <v>7</v>
          </cell>
          <cell r="DA59">
            <v>620995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3453600</v>
          </cell>
          <cell r="DY59">
            <v>100444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3554044</v>
          </cell>
          <cell r="EG59">
            <v>550000</v>
          </cell>
          <cell r="EH59">
            <v>0</v>
          </cell>
          <cell r="EI59">
            <v>3453600</v>
          </cell>
          <cell r="EJ59">
            <v>0</v>
          </cell>
          <cell r="EK59">
            <v>0</v>
          </cell>
          <cell r="EL59">
            <v>0</v>
          </cell>
          <cell r="EM59">
            <v>151748</v>
          </cell>
          <cell r="EN59">
            <v>151748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4255792</v>
          </cell>
          <cell r="EV59">
            <v>0</v>
          </cell>
          <cell r="EW59">
            <v>7.8301699999999999</v>
          </cell>
          <cell r="EX59">
            <v>1.2121999999999999</v>
          </cell>
          <cell r="EY59">
            <v>0</v>
          </cell>
          <cell r="EZ59">
            <v>0</v>
          </cell>
          <cell r="FA59">
            <v>0</v>
          </cell>
          <cell r="FB59">
            <v>0.33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9.3723700000000001</v>
          </cell>
          <cell r="FH59">
            <v>0</v>
          </cell>
          <cell r="FI59">
            <v>0</v>
          </cell>
          <cell r="FJ59">
            <v>7.6117400000000002</v>
          </cell>
          <cell r="FK59">
            <v>0.21843000000000001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8327366</v>
          </cell>
          <cell r="GK59">
            <v>7413</v>
          </cell>
          <cell r="GL59">
            <v>5914091</v>
          </cell>
          <cell r="GM59">
            <v>0</v>
          </cell>
          <cell r="GN59">
            <v>182145</v>
          </cell>
          <cell r="GO59">
            <v>762798</v>
          </cell>
          <cell r="GP59">
            <v>295015</v>
          </cell>
          <cell r="GQ59">
            <v>0</v>
          </cell>
          <cell r="GR59">
            <v>50287</v>
          </cell>
          <cell r="GS59">
            <v>56082</v>
          </cell>
          <cell r="GT59">
            <v>0</v>
          </cell>
          <cell r="GU59">
            <v>144143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8327366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472122</v>
          </cell>
          <cell r="HG59">
            <v>0</v>
          </cell>
          <cell r="HH59">
            <v>50672</v>
          </cell>
          <cell r="HI59">
            <v>148260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6148466</v>
          </cell>
          <cell r="HO59">
            <v>0</v>
          </cell>
          <cell r="HP59">
            <v>222774</v>
          </cell>
          <cell r="HQ59">
            <v>861152</v>
          </cell>
          <cell r="HR59">
            <v>309635</v>
          </cell>
          <cell r="HS59">
            <v>0</v>
          </cell>
          <cell r="HT59">
            <v>52287</v>
          </cell>
          <cell r="HU59">
            <v>58297</v>
          </cell>
          <cell r="HV59">
            <v>0</v>
          </cell>
          <cell r="HW59">
            <v>149242</v>
          </cell>
          <cell r="HX59">
            <v>0</v>
          </cell>
          <cell r="HY59">
            <v>0</v>
          </cell>
          <cell r="HZ59">
            <v>0</v>
          </cell>
          <cell r="IA59">
            <v>-6813</v>
          </cell>
          <cell r="IB59">
            <v>8745846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489357</v>
          </cell>
          <cell r="II59">
            <v>0</v>
          </cell>
          <cell r="IJ59">
            <v>60890</v>
          </cell>
          <cell r="IK59">
            <v>179423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8745846</v>
          </cell>
          <cell r="IQ59">
            <v>0</v>
          </cell>
          <cell r="IR59">
            <v>0</v>
          </cell>
          <cell r="IS59">
            <v>25.16</v>
          </cell>
          <cell r="IT59">
            <v>32</v>
          </cell>
          <cell r="IU59">
            <v>3.758</v>
          </cell>
          <cell r="IV59">
            <v>0.26</v>
          </cell>
          <cell r="IW59">
            <v>782.8</v>
          </cell>
          <cell r="IX59">
            <v>0</v>
          </cell>
          <cell r="IY59">
            <v>17.5</v>
          </cell>
          <cell r="IZ59">
            <v>0</v>
          </cell>
          <cell r="JA59">
            <v>0</v>
          </cell>
          <cell r="JB59">
            <v>0</v>
          </cell>
          <cell r="JC59">
            <v>391</v>
          </cell>
          <cell r="JD59">
            <v>383</v>
          </cell>
          <cell r="JE59">
            <v>0</v>
          </cell>
          <cell r="JF59">
            <v>0</v>
          </cell>
          <cell r="JG59">
            <v>1.0900000000000001</v>
          </cell>
          <cell r="JH59">
            <v>112.79</v>
          </cell>
          <cell r="JI59">
            <v>32.880000000000003</v>
          </cell>
          <cell r="JJ59">
            <v>41.75</v>
          </cell>
          <cell r="JK59">
            <v>38.159999999999997</v>
          </cell>
          <cell r="JL59">
            <v>20.55</v>
          </cell>
          <cell r="JM59">
            <v>35.11</v>
          </cell>
          <cell r="JN59">
            <v>43.92</v>
          </cell>
          <cell r="JO59">
            <v>99.58</v>
          </cell>
          <cell r="JP59">
            <v>27.38</v>
          </cell>
          <cell r="JQ59">
            <v>0.26</v>
          </cell>
          <cell r="JR59">
            <v>45</v>
          </cell>
          <cell r="JS59">
            <v>0</v>
          </cell>
          <cell r="JT59">
            <v>7635</v>
          </cell>
          <cell r="JU59">
            <v>3.4540000000000002</v>
          </cell>
          <cell r="JV59">
            <v>11187</v>
          </cell>
          <cell r="JW59">
            <v>805.3</v>
          </cell>
          <cell r="JX59">
            <v>-2.2210000000000001</v>
          </cell>
          <cell r="JY59">
            <v>-16957</v>
          </cell>
          <cell r="JZ59">
            <v>-14990</v>
          </cell>
          <cell r="KA59">
            <v>377</v>
          </cell>
          <cell r="KB59">
            <v>782.8</v>
          </cell>
          <cell r="KC59">
            <v>7826</v>
          </cell>
          <cell r="KD59">
            <v>6126193</v>
          </cell>
          <cell r="KE59">
            <v>83758</v>
          </cell>
          <cell r="KF59">
            <v>243342</v>
          </cell>
          <cell r="KG59">
            <v>779313</v>
          </cell>
        </row>
        <row r="60">
          <cell r="E60">
            <v>1107</v>
          </cell>
          <cell r="F60">
            <v>1107</v>
          </cell>
          <cell r="G60" t="str">
            <v>CHARITON</v>
          </cell>
          <cell r="H60" t="str">
            <v>Chariton</v>
          </cell>
          <cell r="I60">
            <v>0</v>
          </cell>
          <cell r="J60">
            <v>0</v>
          </cell>
          <cell r="K60">
            <v>0</v>
          </cell>
          <cell r="L60">
            <v>1107</v>
          </cell>
          <cell r="M60">
            <v>5566343</v>
          </cell>
          <cell r="N60">
            <v>146563</v>
          </cell>
          <cell r="O60">
            <v>148470</v>
          </cell>
          <cell r="P60">
            <v>300000</v>
          </cell>
          <cell r="Q60">
            <v>247100</v>
          </cell>
          <cell r="R60">
            <v>210000</v>
          </cell>
          <cell r="S60">
            <v>260000</v>
          </cell>
          <cell r="T60">
            <v>154000</v>
          </cell>
          <cell r="U60">
            <v>0</v>
          </cell>
          <cell r="V60">
            <v>11107835</v>
          </cell>
          <cell r="W60">
            <v>52731</v>
          </cell>
          <cell r="X60">
            <v>1322200</v>
          </cell>
          <cell r="Y60">
            <v>0</v>
          </cell>
          <cell r="Z60">
            <v>530000</v>
          </cell>
          <cell r="AA60">
            <v>1100000</v>
          </cell>
          <cell r="AB60">
            <v>21145242</v>
          </cell>
          <cell r="AC60">
            <v>0</v>
          </cell>
          <cell r="AD60">
            <v>812513</v>
          </cell>
          <cell r="AE60">
            <v>10000</v>
          </cell>
          <cell r="AF60">
            <v>21967755</v>
          </cell>
          <cell r="AG60">
            <v>8488632</v>
          </cell>
          <cell r="AH60">
            <v>30456387</v>
          </cell>
          <cell r="AI60">
            <v>13247413</v>
          </cell>
          <cell r="AJ60">
            <v>587620</v>
          </cell>
          <cell r="AK60">
            <v>631434</v>
          </cell>
          <cell r="AL60">
            <v>459426</v>
          </cell>
          <cell r="AM60">
            <v>1092000</v>
          </cell>
          <cell r="AN60">
            <v>423509</v>
          </cell>
          <cell r="AO60">
            <v>1777590</v>
          </cell>
          <cell r="AP60">
            <v>633977</v>
          </cell>
          <cell r="AQ60">
            <v>0</v>
          </cell>
          <cell r="AR60">
            <v>5605556</v>
          </cell>
          <cell r="AS60">
            <v>908000</v>
          </cell>
          <cell r="AT60">
            <v>4000000</v>
          </cell>
          <cell r="AU60">
            <v>813513</v>
          </cell>
          <cell r="AV60">
            <v>709945</v>
          </cell>
          <cell r="AW60">
            <v>5523458</v>
          </cell>
          <cell r="AX60">
            <v>25284427</v>
          </cell>
          <cell r="AY60">
            <v>812513</v>
          </cell>
          <cell r="AZ60">
            <v>26096940</v>
          </cell>
          <cell r="BA60">
            <v>4359447</v>
          </cell>
          <cell r="BB60">
            <v>30456387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20</v>
          </cell>
          <cell r="BZ60">
            <v>2021</v>
          </cell>
          <cell r="CA60">
            <v>2025</v>
          </cell>
          <cell r="CB60">
            <v>10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20</v>
          </cell>
          <cell r="CN60">
            <v>2020</v>
          </cell>
          <cell r="CO60">
            <v>2029</v>
          </cell>
          <cell r="CP60">
            <v>1.34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2.7</v>
          </cell>
          <cell r="CY60">
            <v>0</v>
          </cell>
          <cell r="CZ60">
            <v>3</v>
          </cell>
          <cell r="DA60">
            <v>1025441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2</v>
          </cell>
          <cell r="DI60">
            <v>543518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3398575</v>
          </cell>
          <cell r="DY60">
            <v>440958</v>
          </cell>
          <cell r="DZ60">
            <v>0</v>
          </cell>
          <cell r="EA60">
            <v>0</v>
          </cell>
          <cell r="EB60">
            <v>0</v>
          </cell>
          <cell r="EC60">
            <v>564809</v>
          </cell>
          <cell r="ED60">
            <v>575000</v>
          </cell>
          <cell r="EE60">
            <v>0</v>
          </cell>
          <cell r="EF60">
            <v>4979342</v>
          </cell>
          <cell r="EG60">
            <v>200000</v>
          </cell>
          <cell r="EH60">
            <v>0</v>
          </cell>
          <cell r="EI60">
            <v>4538384</v>
          </cell>
          <cell r="EJ60">
            <v>0</v>
          </cell>
          <cell r="EK60">
            <v>399696</v>
          </cell>
          <cell r="EL60">
            <v>399696</v>
          </cell>
          <cell r="EM60">
            <v>133852</v>
          </cell>
          <cell r="EN60">
            <v>533548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5712890</v>
          </cell>
          <cell r="EV60">
            <v>0</v>
          </cell>
          <cell r="EW60">
            <v>12.33154</v>
          </cell>
          <cell r="EX60">
            <v>0.49552000000000002</v>
          </cell>
          <cell r="EY60">
            <v>0</v>
          </cell>
          <cell r="EZ60">
            <v>0</v>
          </cell>
          <cell r="FA60">
            <v>0.98541999999999996</v>
          </cell>
          <cell r="FB60">
            <v>0.33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14.142480000000001</v>
          </cell>
          <cell r="FH60">
            <v>0</v>
          </cell>
          <cell r="FI60">
            <v>0</v>
          </cell>
          <cell r="FJ60">
            <v>11.244389999999999</v>
          </cell>
          <cell r="FK60">
            <v>1.0871500000000001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12847853</v>
          </cell>
          <cell r="GK60">
            <v>7413</v>
          </cell>
          <cell r="GL60">
            <v>9283300</v>
          </cell>
          <cell r="GM60">
            <v>0</v>
          </cell>
          <cell r="GN60">
            <v>234584</v>
          </cell>
          <cell r="GO60">
            <v>1076961</v>
          </cell>
          <cell r="GP60">
            <v>449434</v>
          </cell>
          <cell r="GQ60">
            <v>0</v>
          </cell>
          <cell r="GR60">
            <v>75774</v>
          </cell>
          <cell r="GS60">
            <v>83273</v>
          </cell>
          <cell r="GT60">
            <v>0</v>
          </cell>
          <cell r="GU60">
            <v>244360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12847853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610470</v>
          </cell>
          <cell r="HG60">
            <v>0</v>
          </cell>
          <cell r="HH60">
            <v>74497</v>
          </cell>
          <cell r="HI60">
            <v>248336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9706376</v>
          </cell>
          <cell r="HO60">
            <v>0</v>
          </cell>
          <cell r="HP60">
            <v>245190</v>
          </cell>
          <cell r="HQ60">
            <v>1164490</v>
          </cell>
          <cell r="HR60">
            <v>471712</v>
          </cell>
          <cell r="HS60">
            <v>0</v>
          </cell>
          <cell r="HT60">
            <v>79229</v>
          </cell>
          <cell r="HU60">
            <v>87083</v>
          </cell>
          <cell r="HV60">
            <v>0</v>
          </cell>
          <cell r="HW60">
            <v>254452</v>
          </cell>
          <cell r="HX60">
            <v>0</v>
          </cell>
          <cell r="HY60">
            <v>0</v>
          </cell>
          <cell r="HZ60">
            <v>0</v>
          </cell>
          <cell r="IA60">
            <v>-1964</v>
          </cell>
          <cell r="IB60">
            <v>13457396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635574</v>
          </cell>
          <cell r="II60">
            <v>0</v>
          </cell>
          <cell r="IJ60">
            <v>91607</v>
          </cell>
          <cell r="IK60">
            <v>221415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13457396</v>
          </cell>
          <cell r="IQ60">
            <v>0</v>
          </cell>
          <cell r="IR60">
            <v>0</v>
          </cell>
          <cell r="IS60">
            <v>10.96</v>
          </cell>
          <cell r="IT60">
            <v>4</v>
          </cell>
          <cell r="IU60">
            <v>7.0640000000000001</v>
          </cell>
          <cell r="IV60">
            <v>14.09</v>
          </cell>
          <cell r="IW60">
            <v>1310.3</v>
          </cell>
          <cell r="IX60">
            <v>0</v>
          </cell>
          <cell r="IY60">
            <v>20.5</v>
          </cell>
          <cell r="IZ60">
            <v>0</v>
          </cell>
          <cell r="JA60">
            <v>0</v>
          </cell>
          <cell r="JB60">
            <v>0</v>
          </cell>
          <cell r="JC60">
            <v>1107</v>
          </cell>
          <cell r="JD60">
            <v>1087</v>
          </cell>
          <cell r="JE60">
            <v>0</v>
          </cell>
          <cell r="JF60">
            <v>0</v>
          </cell>
          <cell r="JG60">
            <v>3.41</v>
          </cell>
          <cell r="JH60">
            <v>152.52000000000001</v>
          </cell>
          <cell r="JI60">
            <v>27.4</v>
          </cell>
          <cell r="JJ60">
            <v>50.24</v>
          </cell>
          <cell r="JK60">
            <v>74.88</v>
          </cell>
          <cell r="JL60">
            <v>36.99</v>
          </cell>
          <cell r="JM60">
            <v>44.2</v>
          </cell>
          <cell r="JN60">
            <v>80.64</v>
          </cell>
          <cell r="JO60">
            <v>161.83000000000001</v>
          </cell>
          <cell r="JP60">
            <v>20.66</v>
          </cell>
          <cell r="JQ60">
            <v>16.420000000000002</v>
          </cell>
          <cell r="JR60">
            <v>4</v>
          </cell>
          <cell r="JS60">
            <v>0</v>
          </cell>
          <cell r="JT60">
            <v>7635</v>
          </cell>
          <cell r="JU60">
            <v>7.3250000000000002</v>
          </cell>
          <cell r="JV60">
            <v>33862</v>
          </cell>
          <cell r="JW60">
            <v>1271.3</v>
          </cell>
          <cell r="JX60">
            <v>-1.07</v>
          </cell>
          <cell r="JY60">
            <v>-8169</v>
          </cell>
          <cell r="JZ60">
            <v>-7221</v>
          </cell>
          <cell r="KA60">
            <v>1158</v>
          </cell>
          <cell r="KB60">
            <v>1310.3</v>
          </cell>
          <cell r="KC60">
            <v>7826</v>
          </cell>
          <cell r="KD60">
            <v>10254408</v>
          </cell>
          <cell r="KE60">
            <v>0</v>
          </cell>
          <cell r="KF60">
            <v>347514</v>
          </cell>
          <cell r="KG60">
            <v>1266482</v>
          </cell>
        </row>
        <row r="61">
          <cell r="E61">
            <v>1116</v>
          </cell>
          <cell r="F61">
            <v>1116</v>
          </cell>
          <cell r="G61" t="str">
            <v>CHARLES CITY</v>
          </cell>
          <cell r="H61" t="str">
            <v>Charles City</v>
          </cell>
          <cell r="I61">
            <v>0</v>
          </cell>
          <cell r="J61">
            <v>0</v>
          </cell>
          <cell r="K61">
            <v>0</v>
          </cell>
          <cell r="L61">
            <v>1116</v>
          </cell>
          <cell r="M61">
            <v>8327342</v>
          </cell>
          <cell r="N61">
            <v>330052</v>
          </cell>
          <cell r="O61">
            <v>852430</v>
          </cell>
          <cell r="P61">
            <v>450000</v>
          </cell>
          <cell r="Q61">
            <v>296500</v>
          </cell>
          <cell r="R61">
            <v>280000</v>
          </cell>
          <cell r="S61">
            <v>382000</v>
          </cell>
          <cell r="T61">
            <v>160400</v>
          </cell>
          <cell r="U61">
            <v>0</v>
          </cell>
          <cell r="V61">
            <v>12347969</v>
          </cell>
          <cell r="W61">
            <v>42287</v>
          </cell>
          <cell r="X61">
            <v>2420700</v>
          </cell>
          <cell r="Y61">
            <v>0</v>
          </cell>
          <cell r="Z61">
            <v>565000</v>
          </cell>
          <cell r="AA61">
            <v>1913000</v>
          </cell>
          <cell r="AB61">
            <v>28367680</v>
          </cell>
          <cell r="AC61">
            <v>0</v>
          </cell>
          <cell r="AD61">
            <v>1647512</v>
          </cell>
          <cell r="AE61">
            <v>0</v>
          </cell>
          <cell r="AF61">
            <v>30015192</v>
          </cell>
          <cell r="AG61">
            <v>5837503</v>
          </cell>
          <cell r="AH61">
            <v>35852695</v>
          </cell>
          <cell r="AI61">
            <v>16823745</v>
          </cell>
          <cell r="AJ61">
            <v>1016000</v>
          </cell>
          <cell r="AK61">
            <v>1500000</v>
          </cell>
          <cell r="AL61">
            <v>390000</v>
          </cell>
          <cell r="AM61">
            <v>1600000</v>
          </cell>
          <cell r="AN61">
            <v>757500</v>
          </cell>
          <cell r="AO61">
            <v>2885000</v>
          </cell>
          <cell r="AP61">
            <v>830000</v>
          </cell>
          <cell r="AQ61">
            <v>0</v>
          </cell>
          <cell r="AR61">
            <v>8978500</v>
          </cell>
          <cell r="AS61">
            <v>1275000</v>
          </cell>
          <cell r="AT61">
            <v>903500</v>
          </cell>
          <cell r="AU61">
            <v>1599512</v>
          </cell>
          <cell r="AV61">
            <v>896913</v>
          </cell>
          <cell r="AW61">
            <v>3399925</v>
          </cell>
          <cell r="AX61">
            <v>30477170</v>
          </cell>
          <cell r="AY61">
            <v>1640212</v>
          </cell>
          <cell r="AZ61">
            <v>32117382</v>
          </cell>
          <cell r="BA61">
            <v>3735313</v>
          </cell>
          <cell r="BB61">
            <v>35852695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20</v>
          </cell>
          <cell r="BZ61">
            <v>2023</v>
          </cell>
          <cell r="CA61">
            <v>2027</v>
          </cell>
          <cell r="CB61">
            <v>10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20</v>
          </cell>
          <cell r="CN61">
            <v>2021</v>
          </cell>
          <cell r="CO61">
            <v>2030</v>
          </cell>
          <cell r="CP61">
            <v>1.34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7</v>
          </cell>
          <cell r="DA61">
            <v>1153626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1</v>
          </cell>
          <cell r="DI61">
            <v>950829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5198328</v>
          </cell>
          <cell r="DY61">
            <v>65894</v>
          </cell>
          <cell r="DZ61">
            <v>0</v>
          </cell>
          <cell r="EA61">
            <v>0</v>
          </cell>
          <cell r="EB61">
            <v>0</v>
          </cell>
          <cell r="EC61">
            <v>1015077</v>
          </cell>
          <cell r="ED61">
            <v>0</v>
          </cell>
          <cell r="EE61">
            <v>0</v>
          </cell>
          <cell r="EF61">
            <v>6279299</v>
          </cell>
          <cell r="EG61">
            <v>1300000</v>
          </cell>
          <cell r="EH61">
            <v>0</v>
          </cell>
          <cell r="EI61">
            <v>6213405</v>
          </cell>
          <cell r="EJ61">
            <v>460508</v>
          </cell>
          <cell r="EK61">
            <v>376972</v>
          </cell>
          <cell r="EL61">
            <v>837480</v>
          </cell>
          <cell r="EM61">
            <v>234159</v>
          </cell>
          <cell r="EN61">
            <v>1071639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8650932</v>
          </cell>
          <cell r="EV61">
            <v>0</v>
          </cell>
          <cell r="EW61">
            <v>9.8306199999999997</v>
          </cell>
          <cell r="EX61">
            <v>2.0373800000000002</v>
          </cell>
          <cell r="EY61">
            <v>0</v>
          </cell>
          <cell r="EZ61">
            <v>0</v>
          </cell>
          <cell r="FA61">
            <v>1.1802600000000001</v>
          </cell>
          <cell r="FB61">
            <v>0.33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13.378259999999999</v>
          </cell>
          <cell r="FH61">
            <v>0</v>
          </cell>
          <cell r="FI61">
            <v>0</v>
          </cell>
          <cell r="FJ61">
            <v>9.7377599999999997</v>
          </cell>
          <cell r="FK61">
            <v>9.2859999999999998E-2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16826543</v>
          </cell>
          <cell r="GK61">
            <v>7438</v>
          </cell>
          <cell r="GL61">
            <v>11562371</v>
          </cell>
          <cell r="GM61">
            <v>0</v>
          </cell>
          <cell r="GN61">
            <v>163978</v>
          </cell>
          <cell r="GO61">
            <v>2110458</v>
          </cell>
          <cell r="GP61">
            <v>602097</v>
          </cell>
          <cell r="GQ61">
            <v>0</v>
          </cell>
          <cell r="GR61">
            <v>103304</v>
          </cell>
          <cell r="GS61">
            <v>115208</v>
          </cell>
          <cell r="GT61">
            <v>0</v>
          </cell>
          <cell r="GU61">
            <v>485083</v>
          </cell>
          <cell r="GV61">
            <v>0</v>
          </cell>
          <cell r="GW61">
            <v>0</v>
          </cell>
          <cell r="GX61">
            <v>0</v>
          </cell>
          <cell r="GY61">
            <v>-81835</v>
          </cell>
          <cell r="GZ61">
            <v>16826543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855269</v>
          </cell>
          <cell r="HG61">
            <v>0</v>
          </cell>
          <cell r="HH61">
            <v>91585</v>
          </cell>
          <cell r="HI61">
            <v>270575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11411868</v>
          </cell>
          <cell r="HO61">
            <v>266127</v>
          </cell>
          <cell r="HP61">
            <v>118431</v>
          </cell>
          <cell r="HQ61">
            <v>2380115</v>
          </cell>
          <cell r="HR61">
            <v>607243</v>
          </cell>
          <cell r="HS61">
            <v>0</v>
          </cell>
          <cell r="HT61">
            <v>102888</v>
          </cell>
          <cell r="HU61">
            <v>114714</v>
          </cell>
          <cell r="HV61">
            <v>0</v>
          </cell>
          <cell r="HW61">
            <v>445651</v>
          </cell>
          <cell r="HX61">
            <v>0</v>
          </cell>
          <cell r="HY61">
            <v>0</v>
          </cell>
          <cell r="HZ61">
            <v>0</v>
          </cell>
          <cell r="IA61">
            <v>-127011</v>
          </cell>
          <cell r="IB61">
            <v>17068828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867208</v>
          </cell>
          <cell r="II61">
            <v>0</v>
          </cell>
          <cell r="IJ61">
            <v>108953</v>
          </cell>
          <cell r="IK61">
            <v>286202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17068828</v>
          </cell>
          <cell r="IQ61">
            <v>0</v>
          </cell>
          <cell r="IR61">
            <v>6.5</v>
          </cell>
          <cell r="IS61">
            <v>2.81</v>
          </cell>
          <cell r="IT61">
            <v>164</v>
          </cell>
          <cell r="IU61">
            <v>8.7710000000000008</v>
          </cell>
          <cell r="IV61">
            <v>3.88</v>
          </cell>
          <cell r="IW61">
            <v>1469.4</v>
          </cell>
          <cell r="IX61">
            <v>0</v>
          </cell>
          <cell r="IY61">
            <v>34.5</v>
          </cell>
          <cell r="IZ61">
            <v>0</v>
          </cell>
          <cell r="JA61">
            <v>0</v>
          </cell>
          <cell r="JB61">
            <v>0</v>
          </cell>
          <cell r="JC61">
            <v>766</v>
          </cell>
          <cell r="JD61">
            <v>780</v>
          </cell>
          <cell r="JE61">
            <v>0</v>
          </cell>
          <cell r="JF61">
            <v>0</v>
          </cell>
          <cell r="JG61">
            <v>2.19</v>
          </cell>
          <cell r="JH61">
            <v>310.72000000000003</v>
          </cell>
          <cell r="JI61">
            <v>120.56</v>
          </cell>
          <cell r="JJ61">
            <v>79.28</v>
          </cell>
          <cell r="JK61">
            <v>110.88</v>
          </cell>
          <cell r="JL61">
            <v>121.93</v>
          </cell>
          <cell r="JM61">
            <v>78.05</v>
          </cell>
          <cell r="JN61">
            <v>106.56</v>
          </cell>
          <cell r="JO61">
            <v>306.54000000000002</v>
          </cell>
          <cell r="JP61">
            <v>15.09</v>
          </cell>
          <cell r="JQ61">
            <v>9.0399999999999991</v>
          </cell>
          <cell r="JR61">
            <v>175</v>
          </cell>
          <cell r="JS61">
            <v>8.1999999999999993</v>
          </cell>
          <cell r="JT61">
            <v>7660</v>
          </cell>
          <cell r="JU61">
            <v>8.8309999999999995</v>
          </cell>
          <cell r="JV61">
            <v>106467</v>
          </cell>
          <cell r="JW61">
            <v>1489.8</v>
          </cell>
          <cell r="JX61">
            <v>1.0820000000000001</v>
          </cell>
          <cell r="JY61">
            <v>8288</v>
          </cell>
          <cell r="JZ61">
            <v>7302</v>
          </cell>
          <cell r="KA61">
            <v>757</v>
          </cell>
          <cell r="KB61">
            <v>1469.4</v>
          </cell>
          <cell r="KC61">
            <v>7851</v>
          </cell>
          <cell r="KD61">
            <v>11536259</v>
          </cell>
          <cell r="KE61">
            <v>0</v>
          </cell>
          <cell r="KF61">
            <v>258777</v>
          </cell>
          <cell r="KG61">
            <v>2406646</v>
          </cell>
        </row>
        <row r="62">
          <cell r="E62">
            <v>1134</v>
          </cell>
          <cell r="F62">
            <v>1134</v>
          </cell>
          <cell r="G62" t="str">
            <v>CHARTER OAK-UTE</v>
          </cell>
          <cell r="H62" t="str">
            <v>Charter Oak-Ute</v>
          </cell>
          <cell r="I62">
            <v>0</v>
          </cell>
          <cell r="J62">
            <v>0</v>
          </cell>
          <cell r="K62">
            <v>0</v>
          </cell>
          <cell r="L62">
            <v>1134</v>
          </cell>
          <cell r="M62">
            <v>2167437</v>
          </cell>
          <cell r="N62">
            <v>26333</v>
          </cell>
          <cell r="O62">
            <v>34898</v>
          </cell>
          <cell r="P62">
            <v>300000</v>
          </cell>
          <cell r="Q62">
            <v>134500</v>
          </cell>
          <cell r="R62">
            <v>50000</v>
          </cell>
          <cell r="S62">
            <v>55500</v>
          </cell>
          <cell r="T62">
            <v>128000</v>
          </cell>
          <cell r="U62">
            <v>500</v>
          </cell>
          <cell r="V62">
            <v>1779465</v>
          </cell>
          <cell r="W62">
            <v>4418</v>
          </cell>
          <cell r="X62">
            <v>541000</v>
          </cell>
          <cell r="Y62">
            <v>0</v>
          </cell>
          <cell r="Z62">
            <v>95000</v>
          </cell>
          <cell r="AA62">
            <v>150000</v>
          </cell>
          <cell r="AB62">
            <v>5467051</v>
          </cell>
          <cell r="AC62">
            <v>0</v>
          </cell>
          <cell r="AD62">
            <v>0</v>
          </cell>
          <cell r="AE62">
            <v>0</v>
          </cell>
          <cell r="AF62">
            <v>5467051</v>
          </cell>
          <cell r="AG62">
            <v>3937267</v>
          </cell>
          <cell r="AH62">
            <v>9404318</v>
          </cell>
          <cell r="AI62">
            <v>3300000</v>
          </cell>
          <cell r="AJ62">
            <v>70000</v>
          </cell>
          <cell r="AK62">
            <v>70000</v>
          </cell>
          <cell r="AL62">
            <v>150000</v>
          </cell>
          <cell r="AM62">
            <v>300000</v>
          </cell>
          <cell r="AN62">
            <v>165000</v>
          </cell>
          <cell r="AO62">
            <v>455000</v>
          </cell>
          <cell r="AP62">
            <v>365000</v>
          </cell>
          <cell r="AQ62">
            <v>0</v>
          </cell>
          <cell r="AR62">
            <v>1575000</v>
          </cell>
          <cell r="AS62">
            <v>255000</v>
          </cell>
          <cell r="AT62">
            <v>950000</v>
          </cell>
          <cell r="AU62">
            <v>0</v>
          </cell>
          <cell r="AV62">
            <v>159889</v>
          </cell>
          <cell r="AW62">
            <v>1109889</v>
          </cell>
          <cell r="AX62">
            <v>6239889</v>
          </cell>
          <cell r="AY62">
            <v>0</v>
          </cell>
          <cell r="AZ62">
            <v>6239889</v>
          </cell>
          <cell r="BA62">
            <v>3164429</v>
          </cell>
          <cell r="BB62">
            <v>9404318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20</v>
          </cell>
          <cell r="BZ62">
            <v>2023</v>
          </cell>
          <cell r="CA62">
            <v>2027</v>
          </cell>
          <cell r="CB62">
            <v>10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20</v>
          </cell>
          <cell r="CN62">
            <v>2025</v>
          </cell>
          <cell r="CO62">
            <v>2034</v>
          </cell>
          <cell r="CP62">
            <v>0.67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1</v>
          </cell>
          <cell r="DA62">
            <v>221470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1</v>
          </cell>
          <cell r="DI62">
            <v>150841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1575544</v>
          </cell>
          <cell r="DY62">
            <v>172979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1748523</v>
          </cell>
          <cell r="EG62">
            <v>230000</v>
          </cell>
          <cell r="EH62">
            <v>0</v>
          </cell>
          <cell r="EI62">
            <v>1575544</v>
          </cell>
          <cell r="EJ62">
            <v>0</v>
          </cell>
          <cell r="EK62">
            <v>133245</v>
          </cell>
          <cell r="EL62">
            <v>133245</v>
          </cell>
          <cell r="EM62">
            <v>74295</v>
          </cell>
          <cell r="EN62">
            <v>207540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2186063</v>
          </cell>
          <cell r="EV62">
            <v>0</v>
          </cell>
          <cell r="EW62">
            <v>7.9027799999999999</v>
          </cell>
          <cell r="EX62">
            <v>1.0415000000000001</v>
          </cell>
          <cell r="EY62">
            <v>0</v>
          </cell>
          <cell r="EZ62">
            <v>0</v>
          </cell>
          <cell r="FA62">
            <v>0.59184000000000003</v>
          </cell>
          <cell r="FB62">
            <v>0.33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9.8661200000000004</v>
          </cell>
          <cell r="FH62">
            <v>0</v>
          </cell>
          <cell r="FI62">
            <v>0</v>
          </cell>
          <cell r="FJ62">
            <v>7.1344500000000002</v>
          </cell>
          <cell r="FK62">
            <v>0.76832999999999996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3091889</v>
          </cell>
          <cell r="GK62">
            <v>7413</v>
          </cell>
          <cell r="GL62">
            <v>2044505</v>
          </cell>
          <cell r="GM62">
            <v>0</v>
          </cell>
          <cell r="GN62">
            <v>178060</v>
          </cell>
          <cell r="GO62">
            <v>350857</v>
          </cell>
          <cell r="GP62">
            <v>106891</v>
          </cell>
          <cell r="GQ62">
            <v>0</v>
          </cell>
          <cell r="GR62">
            <v>16737</v>
          </cell>
          <cell r="GS62">
            <v>18749</v>
          </cell>
          <cell r="GT62">
            <v>0</v>
          </cell>
          <cell r="GU62">
            <v>49830</v>
          </cell>
          <cell r="GV62">
            <v>0</v>
          </cell>
          <cell r="GW62">
            <v>0</v>
          </cell>
          <cell r="GX62">
            <v>0</v>
          </cell>
          <cell r="GY62">
            <v>-2277</v>
          </cell>
          <cell r="GZ62">
            <v>3091889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176175</v>
          </cell>
          <cell r="HG62">
            <v>0</v>
          </cell>
          <cell r="HH62">
            <v>19030</v>
          </cell>
          <cell r="HI62">
            <v>44478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2192772</v>
          </cell>
          <cell r="HO62">
            <v>0</v>
          </cell>
          <cell r="HP62">
            <v>183698</v>
          </cell>
          <cell r="HQ62">
            <v>380910</v>
          </cell>
          <cell r="HR62">
            <v>114786</v>
          </cell>
          <cell r="HS62">
            <v>0</v>
          </cell>
          <cell r="HT62">
            <v>18048</v>
          </cell>
          <cell r="HU62">
            <v>20210</v>
          </cell>
          <cell r="HV62">
            <v>0</v>
          </cell>
          <cell r="HW62">
            <v>53225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3312519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187635</v>
          </cell>
          <cell r="II62">
            <v>0</v>
          </cell>
          <cell r="IJ62">
            <v>23319</v>
          </cell>
          <cell r="IK62">
            <v>49628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3312519</v>
          </cell>
          <cell r="IQ62">
            <v>0</v>
          </cell>
          <cell r="IR62">
            <v>0</v>
          </cell>
          <cell r="IS62">
            <v>20.73</v>
          </cell>
          <cell r="IT62">
            <v>2</v>
          </cell>
          <cell r="IU62">
            <v>1.71</v>
          </cell>
          <cell r="IV62">
            <v>1.62</v>
          </cell>
          <cell r="IW62">
            <v>278.2</v>
          </cell>
          <cell r="IX62">
            <v>0</v>
          </cell>
          <cell r="IY62">
            <v>4.5</v>
          </cell>
          <cell r="IZ62">
            <v>0</v>
          </cell>
          <cell r="JA62">
            <v>0</v>
          </cell>
          <cell r="JB62">
            <v>0</v>
          </cell>
          <cell r="JC62">
            <v>221</v>
          </cell>
          <cell r="JD62">
            <v>212</v>
          </cell>
          <cell r="JE62">
            <v>0</v>
          </cell>
          <cell r="JF62">
            <v>0</v>
          </cell>
          <cell r="JG62">
            <v>0.62</v>
          </cell>
          <cell r="JH62">
            <v>49.89</v>
          </cell>
          <cell r="JI62">
            <v>19.18</v>
          </cell>
          <cell r="JJ62">
            <v>12.71</v>
          </cell>
          <cell r="JK62">
            <v>18</v>
          </cell>
          <cell r="JL62">
            <v>10.96</v>
          </cell>
          <cell r="JM62">
            <v>16.34</v>
          </cell>
          <cell r="JN62">
            <v>19.440000000000001</v>
          </cell>
          <cell r="JO62">
            <v>46.74</v>
          </cell>
          <cell r="JP62">
            <v>22.35</v>
          </cell>
          <cell r="JQ62">
            <v>0.68</v>
          </cell>
          <cell r="JR62">
            <v>1</v>
          </cell>
          <cell r="JS62">
            <v>0</v>
          </cell>
          <cell r="JT62">
            <v>7635</v>
          </cell>
          <cell r="JU62">
            <v>1.5780000000000001</v>
          </cell>
          <cell r="JV62">
            <v>2798</v>
          </cell>
          <cell r="JW62">
            <v>287.2</v>
          </cell>
          <cell r="JX62">
            <v>-1.9E-2</v>
          </cell>
          <cell r="JY62">
            <v>-145</v>
          </cell>
          <cell r="JZ62">
            <v>-128</v>
          </cell>
          <cell r="KA62">
            <v>216</v>
          </cell>
          <cell r="KB62">
            <v>278.2</v>
          </cell>
          <cell r="KC62">
            <v>7826</v>
          </cell>
          <cell r="KD62">
            <v>2177193</v>
          </cell>
          <cell r="KE62">
            <v>37507</v>
          </cell>
          <cell r="KF62">
            <v>192582</v>
          </cell>
          <cell r="KG62">
            <v>365787</v>
          </cell>
        </row>
        <row r="63">
          <cell r="E63">
            <v>1152</v>
          </cell>
          <cell r="F63">
            <v>1152</v>
          </cell>
          <cell r="G63" t="str">
            <v>CHEROKEE</v>
          </cell>
          <cell r="H63" t="str">
            <v>Cherokee</v>
          </cell>
          <cell r="I63">
            <v>0</v>
          </cell>
          <cell r="J63">
            <v>0</v>
          </cell>
          <cell r="K63">
            <v>0</v>
          </cell>
          <cell r="L63">
            <v>1152</v>
          </cell>
          <cell r="M63">
            <v>4616388</v>
          </cell>
          <cell r="N63">
            <v>62036</v>
          </cell>
          <cell r="O63">
            <v>196128</v>
          </cell>
          <cell r="P63">
            <v>1400000</v>
          </cell>
          <cell r="Q63">
            <v>281000</v>
          </cell>
          <cell r="R63">
            <v>300000</v>
          </cell>
          <cell r="S63">
            <v>350000</v>
          </cell>
          <cell r="T63">
            <v>282500</v>
          </cell>
          <cell r="U63">
            <v>0</v>
          </cell>
          <cell r="V63">
            <v>8627594</v>
          </cell>
          <cell r="W63">
            <v>29231</v>
          </cell>
          <cell r="X63">
            <v>1345000</v>
          </cell>
          <cell r="Y63">
            <v>0</v>
          </cell>
          <cell r="Z63">
            <v>170000</v>
          </cell>
          <cell r="AA63">
            <v>700000</v>
          </cell>
          <cell r="AB63">
            <v>18359877</v>
          </cell>
          <cell r="AC63">
            <v>0</v>
          </cell>
          <cell r="AD63">
            <v>475000</v>
          </cell>
          <cell r="AE63">
            <v>0</v>
          </cell>
          <cell r="AF63">
            <v>18834877</v>
          </cell>
          <cell r="AG63">
            <v>5549397</v>
          </cell>
          <cell r="AH63">
            <v>24384274</v>
          </cell>
          <cell r="AI63">
            <v>10815000</v>
          </cell>
          <cell r="AJ63">
            <v>415000</v>
          </cell>
          <cell r="AK63">
            <v>825000</v>
          </cell>
          <cell r="AL63">
            <v>425000</v>
          </cell>
          <cell r="AM63">
            <v>675000</v>
          </cell>
          <cell r="AN63">
            <v>425000</v>
          </cell>
          <cell r="AO63">
            <v>1855000</v>
          </cell>
          <cell r="AP63">
            <v>540000</v>
          </cell>
          <cell r="AQ63">
            <v>0</v>
          </cell>
          <cell r="AR63">
            <v>5160000</v>
          </cell>
          <cell r="AS63">
            <v>825000</v>
          </cell>
          <cell r="AT63">
            <v>2175000</v>
          </cell>
          <cell r="AU63">
            <v>879031</v>
          </cell>
          <cell r="AV63">
            <v>590060</v>
          </cell>
          <cell r="AW63">
            <v>3644091</v>
          </cell>
          <cell r="AX63">
            <v>20444091</v>
          </cell>
          <cell r="AY63">
            <v>0</v>
          </cell>
          <cell r="AZ63">
            <v>20444091</v>
          </cell>
          <cell r="BA63">
            <v>3940183</v>
          </cell>
          <cell r="BB63">
            <v>24384274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20</v>
          </cell>
          <cell r="BZ63">
            <v>2021</v>
          </cell>
          <cell r="CA63">
            <v>2025</v>
          </cell>
          <cell r="CB63">
            <v>8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2019</v>
          </cell>
          <cell r="CO63">
            <v>2028</v>
          </cell>
          <cell r="CP63">
            <v>0.85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3.3</v>
          </cell>
          <cell r="CY63">
            <v>0</v>
          </cell>
          <cell r="CZ63">
            <v>3</v>
          </cell>
          <cell r="DA63">
            <v>652015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317127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3043505</v>
          </cell>
          <cell r="DY63">
            <v>234766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3278271</v>
          </cell>
          <cell r="EG63">
            <v>550000</v>
          </cell>
          <cell r="EH63">
            <v>0</v>
          </cell>
          <cell r="EI63">
            <v>3043505</v>
          </cell>
          <cell r="EJ63">
            <v>0</v>
          </cell>
          <cell r="EK63">
            <v>317127</v>
          </cell>
          <cell r="EL63">
            <v>317127</v>
          </cell>
          <cell r="EM63">
            <v>123120</v>
          </cell>
          <cell r="EN63">
            <v>440247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406231</v>
          </cell>
          <cell r="ET63">
            <v>0</v>
          </cell>
          <cell r="EU63">
            <v>4674749</v>
          </cell>
          <cell r="EV63">
            <v>0</v>
          </cell>
          <cell r="EW63">
            <v>8.8792100000000005</v>
          </cell>
          <cell r="EX63">
            <v>1.4908699999999999</v>
          </cell>
          <cell r="EY63">
            <v>0</v>
          </cell>
          <cell r="EZ63">
            <v>0</v>
          </cell>
          <cell r="FA63">
            <v>0.85</v>
          </cell>
          <cell r="FB63">
            <v>0.33</v>
          </cell>
          <cell r="FC63">
            <v>0</v>
          </cell>
          <cell r="FD63">
            <v>0</v>
          </cell>
          <cell r="FE63">
            <v>1.08883</v>
          </cell>
          <cell r="FF63">
            <v>0</v>
          </cell>
          <cell r="FG63">
            <v>12.638909999999999</v>
          </cell>
          <cell r="FH63">
            <v>0</v>
          </cell>
          <cell r="FI63">
            <v>0</v>
          </cell>
          <cell r="FJ63">
            <v>8.2499599999999997</v>
          </cell>
          <cell r="FK63">
            <v>0.62924999999999998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10819801</v>
          </cell>
          <cell r="GK63">
            <v>7429</v>
          </cell>
          <cell r="GL63">
            <v>7704616</v>
          </cell>
          <cell r="GM63">
            <v>0</v>
          </cell>
          <cell r="GN63">
            <v>169047</v>
          </cell>
          <cell r="GO63">
            <v>1059747</v>
          </cell>
          <cell r="GP63">
            <v>390261</v>
          </cell>
          <cell r="GQ63">
            <v>0</v>
          </cell>
          <cell r="GR63">
            <v>63854</v>
          </cell>
          <cell r="GS63">
            <v>71530</v>
          </cell>
          <cell r="GT63">
            <v>0</v>
          </cell>
          <cell r="GU63">
            <v>187923</v>
          </cell>
          <cell r="GV63">
            <v>0</v>
          </cell>
          <cell r="GW63">
            <v>0</v>
          </cell>
          <cell r="GX63">
            <v>0</v>
          </cell>
          <cell r="GY63">
            <v>-14496</v>
          </cell>
          <cell r="GZ63">
            <v>10819801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427267</v>
          </cell>
          <cell r="HG63">
            <v>0</v>
          </cell>
          <cell r="HH63">
            <v>57983</v>
          </cell>
          <cell r="HI63">
            <v>111195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7921080</v>
          </cell>
          <cell r="HO63">
            <v>0</v>
          </cell>
          <cell r="HP63">
            <v>181528</v>
          </cell>
          <cell r="HQ63">
            <v>1107482</v>
          </cell>
          <cell r="HR63">
            <v>401831</v>
          </cell>
          <cell r="HS63">
            <v>0</v>
          </cell>
          <cell r="HT63">
            <v>64698</v>
          </cell>
          <cell r="HU63">
            <v>72447</v>
          </cell>
          <cell r="HV63">
            <v>0</v>
          </cell>
          <cell r="HW63">
            <v>192281</v>
          </cell>
          <cell r="HX63">
            <v>0</v>
          </cell>
          <cell r="HY63">
            <v>0</v>
          </cell>
          <cell r="HZ63">
            <v>0</v>
          </cell>
          <cell r="IA63">
            <v>22005</v>
          </cell>
          <cell r="IB63">
            <v>11173525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432427</v>
          </cell>
          <cell r="II63">
            <v>0</v>
          </cell>
          <cell r="IJ63">
            <v>69898</v>
          </cell>
          <cell r="IK63">
            <v>145065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11173525</v>
          </cell>
          <cell r="IQ63">
            <v>0</v>
          </cell>
          <cell r="IR63">
            <v>0</v>
          </cell>
          <cell r="IS63">
            <v>9.83</v>
          </cell>
          <cell r="IT63">
            <v>1</v>
          </cell>
          <cell r="IU63">
            <v>5.1059999999999999</v>
          </cell>
          <cell r="IV63">
            <v>8.7899999999999991</v>
          </cell>
          <cell r="IW63">
            <v>1039.3</v>
          </cell>
          <cell r="IX63">
            <v>0</v>
          </cell>
          <cell r="IY63">
            <v>17.5</v>
          </cell>
          <cell r="IZ63">
            <v>0</v>
          </cell>
          <cell r="JA63">
            <v>0</v>
          </cell>
          <cell r="JB63">
            <v>0</v>
          </cell>
          <cell r="JC63">
            <v>773</v>
          </cell>
          <cell r="JD63">
            <v>774</v>
          </cell>
          <cell r="JE63">
            <v>-0.5</v>
          </cell>
          <cell r="JF63">
            <v>-3818</v>
          </cell>
          <cell r="JG63">
            <v>2.27</v>
          </cell>
          <cell r="JH63">
            <v>144.75</v>
          </cell>
          <cell r="JI63">
            <v>72.61</v>
          </cell>
          <cell r="JJ63">
            <v>29.66</v>
          </cell>
          <cell r="JK63">
            <v>42.48</v>
          </cell>
          <cell r="JL63">
            <v>78.09</v>
          </cell>
          <cell r="JM63">
            <v>33.89</v>
          </cell>
          <cell r="JN63">
            <v>41.76</v>
          </cell>
          <cell r="JO63">
            <v>153.74</v>
          </cell>
          <cell r="JP63">
            <v>7.02</v>
          </cell>
          <cell r="JQ63">
            <v>9.83</v>
          </cell>
          <cell r="JR63">
            <v>2</v>
          </cell>
          <cell r="JS63">
            <v>0</v>
          </cell>
          <cell r="JT63">
            <v>7651</v>
          </cell>
          <cell r="JU63">
            <v>5.2060000000000004</v>
          </cell>
          <cell r="JV63">
            <v>35557</v>
          </cell>
          <cell r="JW63">
            <v>1035.3</v>
          </cell>
          <cell r="JX63">
            <v>0</v>
          </cell>
          <cell r="JY63">
            <v>0</v>
          </cell>
          <cell r="JZ63">
            <v>0</v>
          </cell>
          <cell r="KA63">
            <v>792</v>
          </cell>
          <cell r="KB63">
            <v>1039.3</v>
          </cell>
          <cell r="KC63">
            <v>7842</v>
          </cell>
          <cell r="KD63">
            <v>8150191</v>
          </cell>
          <cell r="KE63">
            <v>0</v>
          </cell>
          <cell r="KF63">
            <v>172963</v>
          </cell>
          <cell r="KG63">
            <v>1205629</v>
          </cell>
        </row>
        <row r="64">
          <cell r="E64">
            <v>1197</v>
          </cell>
          <cell r="F64">
            <v>1197</v>
          </cell>
          <cell r="G64" t="str">
            <v>CLARINDA</v>
          </cell>
          <cell r="H64" t="str">
            <v>Clarinda</v>
          </cell>
          <cell r="I64">
            <v>0</v>
          </cell>
          <cell r="J64">
            <v>0</v>
          </cell>
          <cell r="K64">
            <v>0</v>
          </cell>
          <cell r="L64">
            <v>1197</v>
          </cell>
          <cell r="M64">
            <v>4333850</v>
          </cell>
          <cell r="N64">
            <v>235654</v>
          </cell>
          <cell r="O64">
            <v>174523</v>
          </cell>
          <cell r="P64">
            <v>1580000</v>
          </cell>
          <cell r="Q64">
            <v>274920</v>
          </cell>
          <cell r="R64">
            <v>251000</v>
          </cell>
          <cell r="S64">
            <v>166100</v>
          </cell>
          <cell r="T64">
            <v>149030</v>
          </cell>
          <cell r="U64">
            <v>0</v>
          </cell>
          <cell r="V64">
            <v>7570553</v>
          </cell>
          <cell r="W64">
            <v>32143</v>
          </cell>
          <cell r="X64">
            <v>1351630</v>
          </cell>
          <cell r="Y64">
            <v>105900</v>
          </cell>
          <cell r="Z64">
            <v>290000</v>
          </cell>
          <cell r="AA64">
            <v>910000</v>
          </cell>
          <cell r="AB64">
            <v>17425303</v>
          </cell>
          <cell r="AC64">
            <v>0</v>
          </cell>
          <cell r="AD64">
            <v>0</v>
          </cell>
          <cell r="AE64">
            <v>0</v>
          </cell>
          <cell r="AF64">
            <v>17425303</v>
          </cell>
          <cell r="AG64">
            <v>6578202</v>
          </cell>
          <cell r="AH64">
            <v>24003505</v>
          </cell>
          <cell r="AI64">
            <v>10715000</v>
          </cell>
          <cell r="AJ64">
            <v>580000</v>
          </cell>
          <cell r="AK64">
            <v>781500</v>
          </cell>
          <cell r="AL64">
            <v>522500</v>
          </cell>
          <cell r="AM64">
            <v>780000</v>
          </cell>
          <cell r="AN64">
            <v>498000</v>
          </cell>
          <cell r="AO64">
            <v>1879000</v>
          </cell>
          <cell r="AP64">
            <v>670000</v>
          </cell>
          <cell r="AQ64">
            <v>0</v>
          </cell>
          <cell r="AR64">
            <v>5711000</v>
          </cell>
          <cell r="AS64">
            <v>925000</v>
          </cell>
          <cell r="AT64">
            <v>1512000</v>
          </cell>
          <cell r="AU64">
            <v>0</v>
          </cell>
          <cell r="AV64">
            <v>535462</v>
          </cell>
          <cell r="AW64">
            <v>2047462</v>
          </cell>
          <cell r="AX64">
            <v>19398462</v>
          </cell>
          <cell r="AY64">
            <v>0</v>
          </cell>
          <cell r="AZ64">
            <v>19399662</v>
          </cell>
          <cell r="BA64">
            <v>4603843</v>
          </cell>
          <cell r="BB64">
            <v>24003505</v>
          </cell>
          <cell r="BC64">
            <v>0</v>
          </cell>
          <cell r="BD64">
            <v>0</v>
          </cell>
          <cell r="BE64">
            <v>1200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20</v>
          </cell>
          <cell r="BZ64">
            <v>2022</v>
          </cell>
          <cell r="CA64">
            <v>2026</v>
          </cell>
          <cell r="CB64">
            <v>10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4.05</v>
          </cell>
          <cell r="CY64">
            <v>0</v>
          </cell>
          <cell r="CZ64">
            <v>1</v>
          </cell>
          <cell r="DA64">
            <v>762730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2970712</v>
          </cell>
          <cell r="DY64">
            <v>477398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3448110</v>
          </cell>
          <cell r="EG64">
            <v>1000000</v>
          </cell>
          <cell r="EH64">
            <v>0</v>
          </cell>
          <cell r="EI64">
            <v>2970712</v>
          </cell>
          <cell r="EJ64">
            <v>0</v>
          </cell>
          <cell r="EK64">
            <v>0</v>
          </cell>
          <cell r="EL64">
            <v>0</v>
          </cell>
          <cell r="EM64">
            <v>121457</v>
          </cell>
          <cell r="EN64">
            <v>121457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4569566</v>
          </cell>
          <cell r="EV64">
            <v>0</v>
          </cell>
          <cell r="EW64">
            <v>9.5402699999999996</v>
          </cell>
          <cell r="EX64">
            <v>2.7748200000000001</v>
          </cell>
          <cell r="EY64">
            <v>0</v>
          </cell>
          <cell r="EZ64">
            <v>0</v>
          </cell>
          <cell r="FA64">
            <v>0</v>
          </cell>
          <cell r="FB64">
            <v>0.33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12.64509</v>
          </cell>
          <cell r="FH64">
            <v>0</v>
          </cell>
          <cell r="FI64">
            <v>0</v>
          </cell>
          <cell r="FJ64">
            <v>8.2431800000000006</v>
          </cell>
          <cell r="FK64">
            <v>1.2970900000000001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9974829</v>
          </cell>
          <cell r="GK64">
            <v>7413</v>
          </cell>
          <cell r="GL64">
            <v>7177267</v>
          </cell>
          <cell r="GM64">
            <v>0</v>
          </cell>
          <cell r="GN64">
            <v>143538</v>
          </cell>
          <cell r="GO64">
            <v>939894</v>
          </cell>
          <cell r="GP64">
            <v>355018</v>
          </cell>
          <cell r="GQ64">
            <v>0</v>
          </cell>
          <cell r="GR64">
            <v>62050</v>
          </cell>
          <cell r="GS64">
            <v>68598</v>
          </cell>
          <cell r="GT64">
            <v>0</v>
          </cell>
          <cell r="GU64">
            <v>174930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9974829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510089</v>
          </cell>
          <cell r="HG64">
            <v>0</v>
          </cell>
          <cell r="HH64">
            <v>54102</v>
          </cell>
          <cell r="HI64">
            <v>126021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7551779</v>
          </cell>
          <cell r="HO64">
            <v>0</v>
          </cell>
          <cell r="HP64">
            <v>150180</v>
          </cell>
          <cell r="HQ64">
            <v>960101</v>
          </cell>
          <cell r="HR64">
            <v>372293</v>
          </cell>
          <cell r="HS64">
            <v>0</v>
          </cell>
          <cell r="HT64">
            <v>65092</v>
          </cell>
          <cell r="HU64">
            <v>71960</v>
          </cell>
          <cell r="HV64">
            <v>0</v>
          </cell>
          <cell r="HW64">
            <v>121330</v>
          </cell>
          <cell r="HX64">
            <v>0</v>
          </cell>
          <cell r="HY64">
            <v>0</v>
          </cell>
          <cell r="HZ64">
            <v>0</v>
          </cell>
          <cell r="IA64">
            <v>-19659</v>
          </cell>
          <cell r="IB64">
            <v>10373896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536403</v>
          </cell>
          <cell r="II64">
            <v>0</v>
          </cell>
          <cell r="IJ64">
            <v>65764</v>
          </cell>
          <cell r="IK64">
            <v>103073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10373896</v>
          </cell>
          <cell r="IQ64">
            <v>0</v>
          </cell>
          <cell r="IR64">
            <v>1.4</v>
          </cell>
          <cell r="IS64">
            <v>13.75</v>
          </cell>
          <cell r="IT64">
            <v>59</v>
          </cell>
          <cell r="IU64">
            <v>4.82</v>
          </cell>
          <cell r="IV64">
            <v>1.1000000000000001</v>
          </cell>
          <cell r="IW64">
            <v>958.7</v>
          </cell>
          <cell r="IX64">
            <v>0</v>
          </cell>
          <cell r="IY64">
            <v>22</v>
          </cell>
          <cell r="IZ64">
            <v>0</v>
          </cell>
          <cell r="JA64">
            <v>0</v>
          </cell>
          <cell r="JB64">
            <v>0</v>
          </cell>
          <cell r="JC64">
            <v>781</v>
          </cell>
          <cell r="JD64">
            <v>772</v>
          </cell>
          <cell r="JE64">
            <v>0</v>
          </cell>
          <cell r="JF64">
            <v>0</v>
          </cell>
          <cell r="JG64">
            <v>2.21</v>
          </cell>
          <cell r="JH64">
            <v>125.75</v>
          </cell>
          <cell r="JI64">
            <v>38.36</v>
          </cell>
          <cell r="JJ64">
            <v>32.67</v>
          </cell>
          <cell r="JK64">
            <v>54.72</v>
          </cell>
          <cell r="JL64">
            <v>24.66</v>
          </cell>
          <cell r="JM64">
            <v>28.44</v>
          </cell>
          <cell r="JN64">
            <v>60.48</v>
          </cell>
          <cell r="JO64">
            <v>113.58</v>
          </cell>
          <cell r="JP64">
            <v>17.37</v>
          </cell>
          <cell r="JQ64">
            <v>1.1000000000000001</v>
          </cell>
          <cell r="JR64">
            <v>64</v>
          </cell>
          <cell r="JS64">
            <v>1.2</v>
          </cell>
          <cell r="JT64">
            <v>7635</v>
          </cell>
          <cell r="JU64">
            <v>4.9989999999999997</v>
          </cell>
          <cell r="JV64">
            <v>1539</v>
          </cell>
          <cell r="JW64">
            <v>989.1</v>
          </cell>
          <cell r="JX64">
            <v>-1.0229999999999999</v>
          </cell>
          <cell r="JY64">
            <v>-7811</v>
          </cell>
          <cell r="JZ64">
            <v>-6904</v>
          </cell>
          <cell r="KA64">
            <v>756</v>
          </cell>
          <cell r="KB64">
            <v>958.7</v>
          </cell>
          <cell r="KC64">
            <v>7826</v>
          </cell>
          <cell r="KD64">
            <v>7502786</v>
          </cell>
          <cell r="KE64">
            <v>124511</v>
          </cell>
          <cell r="KF64">
            <v>183668</v>
          </cell>
          <cell r="KG64">
            <v>888877</v>
          </cell>
        </row>
        <row r="65">
          <cell r="E65">
            <v>1206</v>
          </cell>
          <cell r="F65">
            <v>1206</v>
          </cell>
          <cell r="G65" t="str">
            <v>CLARION-GOLDFIELD-DOWS (CLR-GLDFLD)</v>
          </cell>
          <cell r="H65" t="str">
            <v>Clarion-Goldfield-Dows</v>
          </cell>
          <cell r="I65">
            <v>0</v>
          </cell>
          <cell r="J65">
            <v>0</v>
          </cell>
          <cell r="K65">
            <v>2015</v>
          </cell>
          <cell r="L65">
            <v>1206</v>
          </cell>
          <cell r="M65">
            <v>7935232</v>
          </cell>
          <cell r="N65">
            <v>154306</v>
          </cell>
          <cell r="O65">
            <v>458260</v>
          </cell>
          <cell r="P65">
            <v>400000</v>
          </cell>
          <cell r="Q65">
            <v>3550</v>
          </cell>
          <cell r="R65">
            <v>150000</v>
          </cell>
          <cell r="S65">
            <v>218000</v>
          </cell>
          <cell r="T65">
            <v>51500</v>
          </cell>
          <cell r="U65">
            <v>0</v>
          </cell>
          <cell r="V65">
            <v>6517911</v>
          </cell>
          <cell r="W65">
            <v>20326</v>
          </cell>
          <cell r="X65">
            <v>1203000</v>
          </cell>
          <cell r="Y65">
            <v>64500</v>
          </cell>
          <cell r="Z65">
            <v>250000</v>
          </cell>
          <cell r="AA65">
            <v>650000</v>
          </cell>
          <cell r="AB65">
            <v>18076585</v>
          </cell>
          <cell r="AC65">
            <v>0</v>
          </cell>
          <cell r="AD65">
            <v>630960</v>
          </cell>
          <cell r="AE65">
            <v>10775</v>
          </cell>
          <cell r="AF65">
            <v>18718320</v>
          </cell>
          <cell r="AG65">
            <v>4219870</v>
          </cell>
          <cell r="AH65">
            <v>22938190</v>
          </cell>
          <cell r="AI65">
            <v>12835000</v>
          </cell>
          <cell r="AJ65">
            <v>655000</v>
          </cell>
          <cell r="AK65">
            <v>520000</v>
          </cell>
          <cell r="AL65">
            <v>485500</v>
          </cell>
          <cell r="AM65">
            <v>785000</v>
          </cell>
          <cell r="AN65">
            <v>281500</v>
          </cell>
          <cell r="AO65">
            <v>1474000</v>
          </cell>
          <cell r="AP65">
            <v>890000</v>
          </cell>
          <cell r="AQ65">
            <v>0</v>
          </cell>
          <cell r="AR65">
            <v>5091000</v>
          </cell>
          <cell r="AS65">
            <v>800000</v>
          </cell>
          <cell r="AT65">
            <v>500000</v>
          </cell>
          <cell r="AU65">
            <v>880595</v>
          </cell>
          <cell r="AV65">
            <v>551724</v>
          </cell>
          <cell r="AW65">
            <v>1932319</v>
          </cell>
          <cell r="AX65">
            <v>20658319</v>
          </cell>
          <cell r="AY65">
            <v>630960</v>
          </cell>
          <cell r="AZ65">
            <v>21289279</v>
          </cell>
          <cell r="BA65">
            <v>1648911</v>
          </cell>
          <cell r="BB65">
            <v>22938190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20</v>
          </cell>
          <cell r="BZ65">
            <v>2025</v>
          </cell>
          <cell r="CA65">
            <v>2029</v>
          </cell>
          <cell r="CB65">
            <v>10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2019</v>
          </cell>
          <cell r="CO65">
            <v>2028</v>
          </cell>
          <cell r="CP65">
            <v>1.34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2.7</v>
          </cell>
          <cell r="CY65">
            <v>0</v>
          </cell>
          <cell r="CZ65">
            <v>8</v>
          </cell>
          <cell r="DA65">
            <v>779695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831175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4667309</v>
          </cell>
          <cell r="DY65">
            <v>133257</v>
          </cell>
          <cell r="DZ65">
            <v>0</v>
          </cell>
          <cell r="EA65">
            <v>0</v>
          </cell>
          <cell r="EB65">
            <v>0</v>
          </cell>
          <cell r="EC65">
            <v>802834</v>
          </cell>
          <cell r="ED65">
            <v>401860</v>
          </cell>
          <cell r="EE65">
            <v>0</v>
          </cell>
          <cell r="EF65">
            <v>6005260</v>
          </cell>
          <cell r="EG65">
            <v>750000</v>
          </cell>
          <cell r="EH65">
            <v>0</v>
          </cell>
          <cell r="EI65">
            <v>5872003</v>
          </cell>
          <cell r="EJ65">
            <v>0</v>
          </cell>
          <cell r="EK65">
            <v>831175</v>
          </cell>
          <cell r="EL65">
            <v>831175</v>
          </cell>
          <cell r="EM65">
            <v>204692</v>
          </cell>
          <cell r="EN65">
            <v>1035867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274250</v>
          </cell>
          <cell r="ET65">
            <v>0</v>
          </cell>
          <cell r="EU65">
            <v>6448521</v>
          </cell>
          <cell r="EV65">
            <v>10.119020000000001</v>
          </cell>
          <cell r="EW65">
            <v>10.119020000000001</v>
          </cell>
          <cell r="EX65">
            <v>1.26501</v>
          </cell>
          <cell r="EY65">
            <v>0</v>
          </cell>
          <cell r="EZ65">
            <v>0</v>
          </cell>
          <cell r="FA65">
            <v>1.34</v>
          </cell>
          <cell r="FB65">
            <v>0.33</v>
          </cell>
          <cell r="FC65">
            <v>0</v>
          </cell>
          <cell r="FD65">
            <v>0</v>
          </cell>
          <cell r="FE65">
            <v>0.55245</v>
          </cell>
          <cell r="FF65">
            <v>0</v>
          </cell>
          <cell r="FG65">
            <v>13.606479999999999</v>
          </cell>
          <cell r="FH65">
            <v>0</v>
          </cell>
          <cell r="FI65">
            <v>9.9041899999999998</v>
          </cell>
          <cell r="FJ65">
            <v>9.9041899999999998</v>
          </cell>
          <cell r="FK65">
            <v>0.21482999999999999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10607826</v>
          </cell>
          <cell r="GK65">
            <v>7413</v>
          </cell>
          <cell r="GL65">
            <v>7301805</v>
          </cell>
          <cell r="GM65">
            <v>0</v>
          </cell>
          <cell r="GN65">
            <v>418938</v>
          </cell>
          <cell r="GO65">
            <v>932333</v>
          </cell>
          <cell r="GP65">
            <v>371186</v>
          </cell>
          <cell r="GQ65">
            <v>0</v>
          </cell>
          <cell r="GR65">
            <v>60042</v>
          </cell>
          <cell r="GS65">
            <v>67282</v>
          </cell>
          <cell r="GT65">
            <v>0</v>
          </cell>
          <cell r="GU65">
            <v>356176</v>
          </cell>
          <cell r="GV65">
            <v>0</v>
          </cell>
          <cell r="GW65">
            <v>0</v>
          </cell>
          <cell r="GX65">
            <v>0</v>
          </cell>
          <cell r="GY65">
            <v>-25724</v>
          </cell>
          <cell r="GZ65">
            <v>10607826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593272</v>
          </cell>
          <cell r="HG65">
            <v>0</v>
          </cell>
          <cell r="HH65">
            <v>56696</v>
          </cell>
          <cell r="HI65">
            <v>229803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7719749</v>
          </cell>
          <cell r="HO65">
            <v>0</v>
          </cell>
          <cell r="HP65">
            <v>452870</v>
          </cell>
          <cell r="HQ65">
            <v>945518</v>
          </cell>
          <cell r="HR65">
            <v>390295</v>
          </cell>
          <cell r="HS65">
            <v>0</v>
          </cell>
          <cell r="HT65">
            <v>63395</v>
          </cell>
          <cell r="HU65">
            <v>71010</v>
          </cell>
          <cell r="HV65">
            <v>0</v>
          </cell>
          <cell r="HW65">
            <v>350675</v>
          </cell>
          <cell r="HX65">
            <v>0</v>
          </cell>
          <cell r="HY65">
            <v>0</v>
          </cell>
          <cell r="HZ65">
            <v>0</v>
          </cell>
          <cell r="IA65">
            <v>6442</v>
          </cell>
          <cell r="IB65">
            <v>11181212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628774</v>
          </cell>
          <cell r="II65">
            <v>0</v>
          </cell>
          <cell r="IJ65">
            <v>68312</v>
          </cell>
          <cell r="IK65">
            <v>255773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11181212</v>
          </cell>
          <cell r="IQ65">
            <v>0</v>
          </cell>
          <cell r="IR65">
            <v>0</v>
          </cell>
          <cell r="IS65">
            <v>9.7799999999999994</v>
          </cell>
          <cell r="IT65">
            <v>3</v>
          </cell>
          <cell r="IU65">
            <v>5.8049999999999997</v>
          </cell>
          <cell r="IV65">
            <v>43.73</v>
          </cell>
          <cell r="IW65">
            <v>975.6</v>
          </cell>
          <cell r="IX65">
            <v>0</v>
          </cell>
          <cell r="IY65">
            <v>26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-0.5</v>
          </cell>
          <cell r="JF65">
            <v>-3818</v>
          </cell>
          <cell r="JG65">
            <v>0</v>
          </cell>
          <cell r="JH65">
            <v>123.84</v>
          </cell>
          <cell r="JI65">
            <v>39.729999999999997</v>
          </cell>
          <cell r="JJ65">
            <v>42.35</v>
          </cell>
          <cell r="JK65">
            <v>41.76</v>
          </cell>
          <cell r="JL65">
            <v>28.77</v>
          </cell>
          <cell r="JM65">
            <v>42.97</v>
          </cell>
          <cell r="JN65">
            <v>38.159999999999997</v>
          </cell>
          <cell r="JO65">
            <v>109.9</v>
          </cell>
          <cell r="JP65">
            <v>10.83</v>
          </cell>
          <cell r="JQ65">
            <v>36.869999999999997</v>
          </cell>
          <cell r="JR65">
            <v>0</v>
          </cell>
          <cell r="JS65">
            <v>0</v>
          </cell>
          <cell r="JT65">
            <v>7635</v>
          </cell>
          <cell r="JU65">
            <v>5.3440000000000003</v>
          </cell>
          <cell r="JV65">
            <v>7153</v>
          </cell>
          <cell r="JW65">
            <v>1011.1</v>
          </cell>
          <cell r="JX65">
            <v>-8.2390000000000008</v>
          </cell>
          <cell r="JY65">
            <v>-62905</v>
          </cell>
          <cell r="JZ65">
            <v>-55605</v>
          </cell>
          <cell r="KA65">
            <v>0</v>
          </cell>
          <cell r="KB65">
            <v>975.6</v>
          </cell>
          <cell r="KC65">
            <v>7826</v>
          </cell>
          <cell r="KD65">
            <v>7635046</v>
          </cell>
          <cell r="KE65">
            <v>161900</v>
          </cell>
          <cell r="KF65">
            <v>415122</v>
          </cell>
          <cell r="KG65">
            <v>860077</v>
          </cell>
        </row>
        <row r="66">
          <cell r="E66">
            <v>1854</v>
          </cell>
          <cell r="F66">
            <v>1854</v>
          </cell>
          <cell r="G66" t="str">
            <v>CLARION-GOLDFIELD-DOWS (DOWS)</v>
          </cell>
          <cell r="H66" t="str">
            <v>Clarion-Goldfield-Dows (Dows)</v>
          </cell>
          <cell r="I66">
            <v>0</v>
          </cell>
          <cell r="J66">
            <v>0</v>
          </cell>
          <cell r="K66">
            <v>2015</v>
          </cell>
          <cell r="L66">
            <v>1206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1616849</v>
          </cell>
          <cell r="EV66">
            <v>0</v>
          </cell>
          <cell r="EW66">
            <v>10.119020000000001</v>
          </cell>
          <cell r="EX66">
            <v>1.26501</v>
          </cell>
          <cell r="EY66">
            <v>0</v>
          </cell>
          <cell r="EZ66">
            <v>0</v>
          </cell>
          <cell r="FA66">
            <v>1.34</v>
          </cell>
          <cell r="FB66">
            <v>0.33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13.054029999999999</v>
          </cell>
          <cell r="FH66">
            <v>0</v>
          </cell>
          <cell r="FI66">
            <v>0</v>
          </cell>
          <cell r="FJ66">
            <v>9.9041899999999998</v>
          </cell>
          <cell r="FK66">
            <v>0.21482999999999999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7413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7635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7826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</row>
        <row r="67">
          <cell r="E67">
            <v>1211</v>
          </cell>
          <cell r="F67">
            <v>1211</v>
          </cell>
          <cell r="G67" t="str">
            <v>CLARKE</v>
          </cell>
          <cell r="H67" t="str">
            <v>Clarke</v>
          </cell>
          <cell r="I67">
            <v>0</v>
          </cell>
          <cell r="J67">
            <v>0</v>
          </cell>
          <cell r="K67">
            <v>0</v>
          </cell>
          <cell r="L67">
            <v>1211</v>
          </cell>
          <cell r="M67">
            <v>6600122</v>
          </cell>
          <cell r="N67">
            <v>120972</v>
          </cell>
          <cell r="O67">
            <v>1193115</v>
          </cell>
          <cell r="P67">
            <v>222172</v>
          </cell>
          <cell r="Q67">
            <v>285500</v>
          </cell>
          <cell r="R67">
            <v>153956</v>
          </cell>
          <cell r="S67">
            <v>299424</v>
          </cell>
          <cell r="T67">
            <v>145225</v>
          </cell>
          <cell r="U67">
            <v>14372</v>
          </cell>
          <cell r="V67">
            <v>12669580</v>
          </cell>
          <cell r="W67">
            <v>62918</v>
          </cell>
          <cell r="X67">
            <v>1348774</v>
          </cell>
          <cell r="Y67">
            <v>68100</v>
          </cell>
          <cell r="Z67">
            <v>102875</v>
          </cell>
          <cell r="AA67">
            <v>592385</v>
          </cell>
          <cell r="AB67">
            <v>23879490</v>
          </cell>
          <cell r="AC67">
            <v>0</v>
          </cell>
          <cell r="AD67">
            <v>0</v>
          </cell>
          <cell r="AE67">
            <v>3000</v>
          </cell>
          <cell r="AF67">
            <v>23882490</v>
          </cell>
          <cell r="AG67">
            <v>5313451</v>
          </cell>
          <cell r="AH67">
            <v>29195941</v>
          </cell>
          <cell r="AI67">
            <v>15261026</v>
          </cell>
          <cell r="AJ67">
            <v>619052</v>
          </cell>
          <cell r="AK67">
            <v>787310</v>
          </cell>
          <cell r="AL67">
            <v>784447</v>
          </cell>
          <cell r="AM67">
            <v>960869</v>
          </cell>
          <cell r="AN67">
            <v>658578</v>
          </cell>
          <cell r="AO67">
            <v>1803356</v>
          </cell>
          <cell r="AP67">
            <v>1165288</v>
          </cell>
          <cell r="AQ67">
            <v>0</v>
          </cell>
          <cell r="AR67">
            <v>6778900</v>
          </cell>
          <cell r="AS67">
            <v>1054900</v>
          </cell>
          <cell r="AT67">
            <v>2700000</v>
          </cell>
          <cell r="AU67">
            <v>891025</v>
          </cell>
          <cell r="AV67">
            <v>786895</v>
          </cell>
          <cell r="AW67">
            <v>4377920</v>
          </cell>
          <cell r="AX67">
            <v>27472746</v>
          </cell>
          <cell r="AY67">
            <v>0</v>
          </cell>
          <cell r="AZ67">
            <v>27472746</v>
          </cell>
          <cell r="BA67">
            <v>1723195</v>
          </cell>
          <cell r="BB67">
            <v>29195941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20</v>
          </cell>
          <cell r="BZ67">
            <v>2023</v>
          </cell>
          <cell r="CA67">
            <v>2027</v>
          </cell>
          <cell r="CB67">
            <v>10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20</v>
          </cell>
          <cell r="CN67">
            <v>2020</v>
          </cell>
          <cell r="CO67">
            <v>2029</v>
          </cell>
          <cell r="CP67">
            <v>1.34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2.7</v>
          </cell>
          <cell r="CY67">
            <v>0</v>
          </cell>
          <cell r="CZ67">
            <v>9</v>
          </cell>
          <cell r="DA67">
            <v>1118414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7</v>
          </cell>
          <cell r="DI67">
            <v>562452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3445611</v>
          </cell>
          <cell r="DY67">
            <v>27524</v>
          </cell>
          <cell r="DZ67">
            <v>0</v>
          </cell>
          <cell r="EA67">
            <v>0</v>
          </cell>
          <cell r="EB67">
            <v>0</v>
          </cell>
          <cell r="EC67">
            <v>671613</v>
          </cell>
          <cell r="ED67">
            <v>690000</v>
          </cell>
          <cell r="EE67">
            <v>0</v>
          </cell>
          <cell r="EF67">
            <v>4834748</v>
          </cell>
          <cell r="EG67">
            <v>800000</v>
          </cell>
          <cell r="EH67">
            <v>0</v>
          </cell>
          <cell r="EI67">
            <v>4807224</v>
          </cell>
          <cell r="EJ67">
            <v>0</v>
          </cell>
          <cell r="EK67">
            <v>56191</v>
          </cell>
          <cell r="EL67">
            <v>56191</v>
          </cell>
          <cell r="EM67">
            <v>138514</v>
          </cell>
          <cell r="EN67">
            <v>194705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891625</v>
          </cell>
          <cell r="ET67">
            <v>0</v>
          </cell>
          <cell r="EU67">
            <v>6721075</v>
          </cell>
          <cell r="EV67">
            <v>0</v>
          </cell>
          <cell r="EW67">
            <v>12.012840000000001</v>
          </cell>
          <cell r="EX67">
            <v>1.9882200000000001</v>
          </cell>
          <cell r="EY67">
            <v>0</v>
          </cell>
          <cell r="EZ67">
            <v>0</v>
          </cell>
          <cell r="FA67">
            <v>0.13386999999999999</v>
          </cell>
          <cell r="FB67">
            <v>0.33</v>
          </cell>
          <cell r="FC67">
            <v>0</v>
          </cell>
          <cell r="FD67">
            <v>0</v>
          </cell>
          <cell r="FE67">
            <v>2.1242299999999998</v>
          </cell>
          <cell r="FF67">
            <v>0</v>
          </cell>
          <cell r="FG67">
            <v>16.58916</v>
          </cell>
          <cell r="FH67">
            <v>0</v>
          </cell>
          <cell r="FI67">
            <v>0</v>
          </cell>
          <cell r="FJ67">
            <v>11.94727</v>
          </cell>
          <cell r="FK67">
            <v>6.5570000000000003E-2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14735001</v>
          </cell>
          <cell r="GK67">
            <v>7413</v>
          </cell>
          <cell r="GL67">
            <v>10433798</v>
          </cell>
          <cell r="GM67">
            <v>0</v>
          </cell>
          <cell r="GN67">
            <v>379590</v>
          </cell>
          <cell r="GO67">
            <v>1376001</v>
          </cell>
          <cell r="GP67">
            <v>516521</v>
          </cell>
          <cell r="GQ67">
            <v>0</v>
          </cell>
          <cell r="GR67">
            <v>85228</v>
          </cell>
          <cell r="GS67">
            <v>94223</v>
          </cell>
          <cell r="GT67">
            <v>0</v>
          </cell>
          <cell r="GU67">
            <v>254300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14735001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671206</v>
          </cell>
          <cell r="HG67">
            <v>0</v>
          </cell>
          <cell r="HH67">
            <v>72226</v>
          </cell>
          <cell r="HI67">
            <v>229803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11013488</v>
          </cell>
          <cell r="HO67">
            <v>0</v>
          </cell>
          <cell r="HP67">
            <v>411336</v>
          </cell>
          <cell r="HQ67">
            <v>1349639</v>
          </cell>
          <cell r="HR67">
            <v>540739</v>
          </cell>
          <cell r="HS67">
            <v>0</v>
          </cell>
          <cell r="HT67">
            <v>89711</v>
          </cell>
          <cell r="HU67">
            <v>99177</v>
          </cell>
          <cell r="HV67">
            <v>0</v>
          </cell>
          <cell r="HW67">
            <v>267331</v>
          </cell>
          <cell r="HX67">
            <v>0</v>
          </cell>
          <cell r="HY67">
            <v>0</v>
          </cell>
          <cell r="HZ67">
            <v>0</v>
          </cell>
          <cell r="IA67">
            <v>-33700</v>
          </cell>
          <cell r="IB67">
            <v>15410164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691537</v>
          </cell>
          <cell r="II67">
            <v>0</v>
          </cell>
          <cell r="IJ67">
            <v>87382</v>
          </cell>
          <cell r="IK67">
            <v>225233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15410164</v>
          </cell>
          <cell r="IQ67">
            <v>0</v>
          </cell>
          <cell r="IR67">
            <v>0</v>
          </cell>
          <cell r="IS67">
            <v>14.94</v>
          </cell>
          <cell r="IT67">
            <v>0</v>
          </cell>
          <cell r="IU67">
            <v>8.5350000000000001</v>
          </cell>
          <cell r="IV67">
            <v>30.4</v>
          </cell>
          <cell r="IW67">
            <v>1429.1</v>
          </cell>
          <cell r="IX67">
            <v>0</v>
          </cell>
          <cell r="IY67">
            <v>24.5</v>
          </cell>
          <cell r="IZ67">
            <v>0</v>
          </cell>
          <cell r="JA67">
            <v>0</v>
          </cell>
          <cell r="JB67">
            <v>0</v>
          </cell>
          <cell r="JC67">
            <v>1135</v>
          </cell>
          <cell r="JD67">
            <v>1125</v>
          </cell>
          <cell r="JE67">
            <v>0</v>
          </cell>
          <cell r="JF67">
            <v>0</v>
          </cell>
          <cell r="JG67">
            <v>3.32</v>
          </cell>
          <cell r="JH67">
            <v>176.77</v>
          </cell>
          <cell r="JI67">
            <v>38.36</v>
          </cell>
          <cell r="JJ67">
            <v>41.21</v>
          </cell>
          <cell r="JK67">
            <v>97.2</v>
          </cell>
          <cell r="JL67">
            <v>56.17</v>
          </cell>
          <cell r="JM67">
            <v>52.69</v>
          </cell>
          <cell r="JN67">
            <v>76.319999999999993</v>
          </cell>
          <cell r="JO67">
            <v>185.18</v>
          </cell>
          <cell r="JP67">
            <v>31.23</v>
          </cell>
          <cell r="JQ67">
            <v>38.96</v>
          </cell>
          <cell r="JR67">
            <v>6</v>
          </cell>
          <cell r="JS67">
            <v>0</v>
          </cell>
          <cell r="JT67">
            <v>7635</v>
          </cell>
          <cell r="JU67">
            <v>8.1229999999999993</v>
          </cell>
          <cell r="JV67">
            <v>0</v>
          </cell>
          <cell r="JW67">
            <v>1442.5</v>
          </cell>
          <cell r="JX67">
            <v>-2.1549999999999998</v>
          </cell>
          <cell r="JY67">
            <v>-16453</v>
          </cell>
          <cell r="JZ67">
            <v>-14544</v>
          </cell>
          <cell r="KA67">
            <v>1136</v>
          </cell>
          <cell r="KB67">
            <v>1429.1</v>
          </cell>
          <cell r="KC67">
            <v>7826</v>
          </cell>
          <cell r="KD67">
            <v>11184137</v>
          </cell>
          <cell r="KE67">
            <v>0</v>
          </cell>
          <cell r="KF67">
            <v>612878</v>
          </cell>
          <cell r="KG67">
            <v>1449219</v>
          </cell>
        </row>
        <row r="68">
          <cell r="E68">
            <v>1215</v>
          </cell>
          <cell r="F68">
            <v>1215</v>
          </cell>
          <cell r="G68" t="str">
            <v>CLARKSVILLE</v>
          </cell>
          <cell r="H68" t="str">
            <v>Clarksville</v>
          </cell>
          <cell r="I68">
            <v>0</v>
          </cell>
          <cell r="J68">
            <v>0</v>
          </cell>
          <cell r="K68">
            <v>0</v>
          </cell>
          <cell r="L68">
            <v>1215</v>
          </cell>
          <cell r="M68">
            <v>1540788</v>
          </cell>
          <cell r="N68">
            <v>58523</v>
          </cell>
          <cell r="O68">
            <v>57756</v>
          </cell>
          <cell r="P68">
            <v>360400</v>
          </cell>
          <cell r="Q68">
            <v>21250</v>
          </cell>
          <cell r="R68">
            <v>71250</v>
          </cell>
          <cell r="S68">
            <v>85000</v>
          </cell>
          <cell r="T68">
            <v>87915</v>
          </cell>
          <cell r="U68">
            <v>0</v>
          </cell>
          <cell r="V68">
            <v>2376874</v>
          </cell>
          <cell r="W68">
            <v>8205</v>
          </cell>
          <cell r="X68">
            <v>370725</v>
          </cell>
          <cell r="Y68">
            <v>0</v>
          </cell>
          <cell r="Z68">
            <v>35000</v>
          </cell>
          <cell r="AA68">
            <v>196250</v>
          </cell>
          <cell r="AB68">
            <v>5269936</v>
          </cell>
          <cell r="AC68">
            <v>0</v>
          </cell>
          <cell r="AD68">
            <v>14065</v>
          </cell>
          <cell r="AE68">
            <v>0</v>
          </cell>
          <cell r="AF68">
            <v>5284001</v>
          </cell>
          <cell r="AG68">
            <v>1811460</v>
          </cell>
          <cell r="AH68">
            <v>7095461</v>
          </cell>
          <cell r="AI68">
            <v>3630300</v>
          </cell>
          <cell r="AJ68">
            <v>67850</v>
          </cell>
          <cell r="AK68">
            <v>445370</v>
          </cell>
          <cell r="AL68">
            <v>157150</v>
          </cell>
          <cell r="AM68">
            <v>356700</v>
          </cell>
          <cell r="AN68">
            <v>142490</v>
          </cell>
          <cell r="AO68">
            <v>461500</v>
          </cell>
          <cell r="AP68">
            <v>284850</v>
          </cell>
          <cell r="AQ68">
            <v>0</v>
          </cell>
          <cell r="AR68">
            <v>1915910</v>
          </cell>
          <cell r="AS68">
            <v>220250</v>
          </cell>
          <cell r="AT68">
            <v>750000</v>
          </cell>
          <cell r="AU68">
            <v>0</v>
          </cell>
          <cell r="AV68">
            <v>165988</v>
          </cell>
          <cell r="AW68">
            <v>915988</v>
          </cell>
          <cell r="AX68">
            <v>6682448</v>
          </cell>
          <cell r="AY68">
            <v>14065</v>
          </cell>
          <cell r="AZ68">
            <v>6696513</v>
          </cell>
          <cell r="BA68">
            <v>398948</v>
          </cell>
          <cell r="BB68">
            <v>7095461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20</v>
          </cell>
          <cell r="BZ68">
            <v>2021</v>
          </cell>
          <cell r="CA68">
            <v>2025</v>
          </cell>
          <cell r="CB68">
            <v>10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</v>
          </cell>
          <cell r="CN68">
            <v>2023</v>
          </cell>
          <cell r="CO68">
            <v>2032</v>
          </cell>
          <cell r="CP68">
            <v>1.34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2.7</v>
          </cell>
          <cell r="CY68">
            <v>0</v>
          </cell>
          <cell r="CZ68">
            <v>2</v>
          </cell>
          <cell r="DA68">
            <v>223167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</v>
          </cell>
          <cell r="DI68">
            <v>162011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1053072</v>
          </cell>
          <cell r="DY68">
            <v>125016</v>
          </cell>
          <cell r="DZ68">
            <v>0</v>
          </cell>
          <cell r="EA68">
            <v>0</v>
          </cell>
          <cell r="EB68">
            <v>0</v>
          </cell>
          <cell r="EC68">
            <v>44530</v>
          </cell>
          <cell r="ED68">
            <v>0</v>
          </cell>
          <cell r="EE68">
            <v>0</v>
          </cell>
          <cell r="EF68">
            <v>1222618</v>
          </cell>
          <cell r="EG68">
            <v>195000</v>
          </cell>
          <cell r="EH68">
            <v>0</v>
          </cell>
          <cell r="EI68">
            <v>1097602</v>
          </cell>
          <cell r="EJ68">
            <v>0</v>
          </cell>
          <cell r="EK68">
            <v>141623</v>
          </cell>
          <cell r="EL68">
            <v>141623</v>
          </cell>
          <cell r="EM68">
            <v>39898</v>
          </cell>
          <cell r="EN68">
            <v>181521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1599138</v>
          </cell>
          <cell r="EV68">
            <v>0</v>
          </cell>
          <cell r="EW68">
            <v>10.112299999999999</v>
          </cell>
          <cell r="EX68">
            <v>1.6128499999999999</v>
          </cell>
          <cell r="EY68">
            <v>0</v>
          </cell>
          <cell r="EZ68">
            <v>0</v>
          </cell>
          <cell r="FA68">
            <v>1.17137</v>
          </cell>
          <cell r="FB68">
            <v>0.33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13.226520000000001</v>
          </cell>
          <cell r="FH68">
            <v>0</v>
          </cell>
          <cell r="FI68">
            <v>0</v>
          </cell>
          <cell r="FJ68">
            <v>9.0782900000000009</v>
          </cell>
          <cell r="FK68">
            <v>1.0340100000000001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3257472</v>
          </cell>
          <cell r="GK68">
            <v>7413</v>
          </cell>
          <cell r="GL68">
            <v>2121601</v>
          </cell>
          <cell r="GM68">
            <v>65260</v>
          </cell>
          <cell r="GN68">
            <v>131699</v>
          </cell>
          <cell r="GO68">
            <v>324467</v>
          </cell>
          <cell r="GP68">
            <v>108078</v>
          </cell>
          <cell r="GQ68">
            <v>9716</v>
          </cell>
          <cell r="GR68">
            <v>17470</v>
          </cell>
          <cell r="GS68">
            <v>19483</v>
          </cell>
          <cell r="GT68">
            <v>0</v>
          </cell>
          <cell r="GU68">
            <v>101350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3257472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163577</v>
          </cell>
          <cell r="HG68">
            <v>0</v>
          </cell>
          <cell r="HH68">
            <v>20089</v>
          </cell>
          <cell r="HI68">
            <v>37065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2209569</v>
          </cell>
          <cell r="HO68">
            <v>0</v>
          </cell>
          <cell r="HP68">
            <v>143530</v>
          </cell>
          <cell r="HQ68">
            <v>387476</v>
          </cell>
          <cell r="HR68">
            <v>114719</v>
          </cell>
          <cell r="HS68">
            <v>3075</v>
          </cell>
          <cell r="HT68">
            <v>18179</v>
          </cell>
          <cell r="HU68">
            <v>20268</v>
          </cell>
          <cell r="HV68">
            <v>0</v>
          </cell>
          <cell r="HW68">
            <v>92923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3350375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164259</v>
          </cell>
          <cell r="II68">
            <v>0</v>
          </cell>
          <cell r="IJ68">
            <v>24283</v>
          </cell>
          <cell r="IK68">
            <v>41993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3350375</v>
          </cell>
          <cell r="IQ68">
            <v>0</v>
          </cell>
          <cell r="IR68">
            <v>0</v>
          </cell>
          <cell r="IS68">
            <v>17.59</v>
          </cell>
          <cell r="IT68">
            <v>2</v>
          </cell>
          <cell r="IU68">
            <v>1.2090000000000001</v>
          </cell>
          <cell r="IV68">
            <v>0</v>
          </cell>
          <cell r="IW68">
            <v>280.60000000000002</v>
          </cell>
          <cell r="IX68">
            <v>0</v>
          </cell>
          <cell r="IY68">
            <v>9.5</v>
          </cell>
          <cell r="IZ68">
            <v>0</v>
          </cell>
          <cell r="JA68">
            <v>0</v>
          </cell>
          <cell r="JB68">
            <v>0</v>
          </cell>
          <cell r="JC68">
            <v>145</v>
          </cell>
          <cell r="JD68">
            <v>141</v>
          </cell>
          <cell r="JE68">
            <v>0</v>
          </cell>
          <cell r="JF68">
            <v>0</v>
          </cell>
          <cell r="JG68">
            <v>0.4</v>
          </cell>
          <cell r="JH68">
            <v>50.75</v>
          </cell>
          <cell r="JI68">
            <v>19.18</v>
          </cell>
          <cell r="JJ68">
            <v>15.73</v>
          </cell>
          <cell r="JK68">
            <v>15.84</v>
          </cell>
          <cell r="JL68">
            <v>13.7</v>
          </cell>
          <cell r="JM68">
            <v>17.55</v>
          </cell>
          <cell r="JN68">
            <v>14.4</v>
          </cell>
          <cell r="JO68">
            <v>45.65</v>
          </cell>
          <cell r="JP68">
            <v>18.28</v>
          </cell>
          <cell r="JQ68">
            <v>0.73</v>
          </cell>
          <cell r="JR68">
            <v>4</v>
          </cell>
          <cell r="JS68">
            <v>0</v>
          </cell>
          <cell r="JT68">
            <v>7635</v>
          </cell>
          <cell r="JU68">
            <v>1.2270000000000001</v>
          </cell>
          <cell r="JV68">
            <v>4167</v>
          </cell>
          <cell r="JW68">
            <v>289.39999999999998</v>
          </cell>
          <cell r="JX68">
            <v>-0.189</v>
          </cell>
          <cell r="JY68">
            <v>-1443</v>
          </cell>
          <cell r="JZ68">
            <v>-1276</v>
          </cell>
          <cell r="KA68">
            <v>138</v>
          </cell>
          <cell r="KB68">
            <v>280.60000000000002</v>
          </cell>
          <cell r="KC68">
            <v>7826</v>
          </cell>
          <cell r="KD68">
            <v>2195976</v>
          </cell>
          <cell r="KE68">
            <v>35689</v>
          </cell>
          <cell r="KF68">
            <v>158375</v>
          </cell>
          <cell r="KG68">
            <v>357257</v>
          </cell>
        </row>
        <row r="69">
          <cell r="E69">
            <v>1218</v>
          </cell>
          <cell r="F69">
            <v>1218</v>
          </cell>
          <cell r="G69" t="str">
            <v>CLAY CENTRAL-EVERLY</v>
          </cell>
          <cell r="H69" t="str">
            <v>Clay Central-Everly</v>
          </cell>
          <cell r="I69">
            <v>0</v>
          </cell>
          <cell r="J69">
            <v>0</v>
          </cell>
          <cell r="K69">
            <v>0</v>
          </cell>
          <cell r="L69">
            <v>1218</v>
          </cell>
          <cell r="M69">
            <v>2431902</v>
          </cell>
          <cell r="N69">
            <v>244592</v>
          </cell>
          <cell r="O69">
            <v>24808</v>
          </cell>
          <cell r="P69">
            <v>35000</v>
          </cell>
          <cell r="Q69">
            <v>30250</v>
          </cell>
          <cell r="R69">
            <v>20000</v>
          </cell>
          <cell r="S69">
            <v>500</v>
          </cell>
          <cell r="T69">
            <v>80000</v>
          </cell>
          <cell r="U69">
            <v>0</v>
          </cell>
          <cell r="V69">
            <v>983451</v>
          </cell>
          <cell r="W69">
            <v>3031</v>
          </cell>
          <cell r="X69">
            <v>425300</v>
          </cell>
          <cell r="Y69">
            <v>0</v>
          </cell>
          <cell r="Z69">
            <v>75000</v>
          </cell>
          <cell r="AA69">
            <v>122001</v>
          </cell>
          <cell r="AB69">
            <v>4475835</v>
          </cell>
          <cell r="AC69">
            <v>0</v>
          </cell>
          <cell r="AD69">
            <v>0</v>
          </cell>
          <cell r="AE69">
            <v>0</v>
          </cell>
          <cell r="AF69">
            <v>4475835</v>
          </cell>
          <cell r="AG69">
            <v>4022474</v>
          </cell>
          <cell r="AH69">
            <v>8498309</v>
          </cell>
          <cell r="AI69">
            <v>3346820</v>
          </cell>
          <cell r="AJ69">
            <v>62573</v>
          </cell>
          <cell r="AK69">
            <v>21888</v>
          </cell>
          <cell r="AL69">
            <v>112991</v>
          </cell>
          <cell r="AM69">
            <v>200000</v>
          </cell>
          <cell r="AN69">
            <v>260089</v>
          </cell>
          <cell r="AO69">
            <v>241278</v>
          </cell>
          <cell r="AP69">
            <v>328540</v>
          </cell>
          <cell r="AQ69">
            <v>0</v>
          </cell>
          <cell r="AR69">
            <v>1227359</v>
          </cell>
          <cell r="AS69">
            <v>103000</v>
          </cell>
          <cell r="AT69">
            <v>364000</v>
          </cell>
          <cell r="AU69">
            <v>0</v>
          </cell>
          <cell r="AV69">
            <v>170207</v>
          </cell>
          <cell r="AW69">
            <v>534207</v>
          </cell>
          <cell r="AX69">
            <v>5211386</v>
          </cell>
          <cell r="AY69">
            <v>0</v>
          </cell>
          <cell r="AZ69">
            <v>5211386</v>
          </cell>
          <cell r="BA69">
            <v>3286923</v>
          </cell>
          <cell r="BB69">
            <v>8498309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20</v>
          </cell>
          <cell r="BZ69">
            <v>2025</v>
          </cell>
          <cell r="CA69">
            <v>2029</v>
          </cell>
          <cell r="CB69">
            <v>10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2.7</v>
          </cell>
          <cell r="CY69">
            <v>0</v>
          </cell>
          <cell r="CZ69">
            <v>3</v>
          </cell>
          <cell r="DA69">
            <v>226431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2256058</v>
          </cell>
          <cell r="DY69">
            <v>123530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2379588</v>
          </cell>
          <cell r="EG69">
            <v>175000</v>
          </cell>
          <cell r="EH69">
            <v>0</v>
          </cell>
          <cell r="EI69">
            <v>2256058</v>
          </cell>
          <cell r="EJ69">
            <v>0</v>
          </cell>
          <cell r="EK69">
            <v>0</v>
          </cell>
          <cell r="EL69">
            <v>0</v>
          </cell>
          <cell r="EM69">
            <v>115392</v>
          </cell>
          <cell r="EN69">
            <v>115392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2669981</v>
          </cell>
          <cell r="EV69">
            <v>0</v>
          </cell>
          <cell r="EW69">
            <v>7.5453999999999999</v>
          </cell>
          <cell r="EX69">
            <v>0.55789</v>
          </cell>
          <cell r="EY69">
            <v>0</v>
          </cell>
          <cell r="EZ69">
            <v>0</v>
          </cell>
          <cell r="FA69">
            <v>0</v>
          </cell>
          <cell r="FB69">
            <v>0.33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8.4332899999999995</v>
          </cell>
          <cell r="FH69">
            <v>0</v>
          </cell>
          <cell r="FI69">
            <v>0</v>
          </cell>
          <cell r="FJ69">
            <v>7.1921299999999997</v>
          </cell>
          <cell r="FK69">
            <v>0.35326999999999997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3310118</v>
          </cell>
          <cell r="GK69">
            <v>7506</v>
          </cell>
          <cell r="GL69">
            <v>2206764</v>
          </cell>
          <cell r="GM69">
            <v>116287</v>
          </cell>
          <cell r="GN69">
            <v>170101</v>
          </cell>
          <cell r="GO69">
            <v>305870</v>
          </cell>
          <cell r="GP69">
            <v>111863</v>
          </cell>
          <cell r="GQ69">
            <v>13170</v>
          </cell>
          <cell r="GR69">
            <v>19366</v>
          </cell>
          <cell r="GS69">
            <v>21702</v>
          </cell>
          <cell r="GT69">
            <v>0</v>
          </cell>
          <cell r="GU69">
            <v>10686</v>
          </cell>
          <cell r="GV69">
            <v>0</v>
          </cell>
          <cell r="GW69">
            <v>0</v>
          </cell>
          <cell r="GX69">
            <v>0</v>
          </cell>
          <cell r="GY69">
            <v>-21975</v>
          </cell>
          <cell r="GZ69">
            <v>3310118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208308</v>
          </cell>
          <cell r="HG69">
            <v>0</v>
          </cell>
          <cell r="HH69">
            <v>24763</v>
          </cell>
          <cell r="HI69">
            <v>40772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2241893</v>
          </cell>
          <cell r="HO69">
            <v>0</v>
          </cell>
          <cell r="HP69">
            <v>186168</v>
          </cell>
          <cell r="HQ69">
            <v>272798</v>
          </cell>
          <cell r="HR69">
            <v>111902</v>
          </cell>
          <cell r="HS69">
            <v>13131</v>
          </cell>
          <cell r="HT69">
            <v>19631</v>
          </cell>
          <cell r="HU69">
            <v>21989</v>
          </cell>
          <cell r="HV69">
            <v>0</v>
          </cell>
          <cell r="HW69">
            <v>73952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3281538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201860</v>
          </cell>
          <cell r="II69">
            <v>0</v>
          </cell>
          <cell r="IJ69">
            <v>30547</v>
          </cell>
          <cell r="IK69">
            <v>26833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3281538</v>
          </cell>
          <cell r="IQ69">
            <v>0</v>
          </cell>
          <cell r="IR69">
            <v>0</v>
          </cell>
          <cell r="IS69">
            <v>22.11</v>
          </cell>
          <cell r="IT69">
            <v>24</v>
          </cell>
          <cell r="IU69">
            <v>1.98</v>
          </cell>
          <cell r="IV69">
            <v>0</v>
          </cell>
          <cell r="IW69">
            <v>265</v>
          </cell>
          <cell r="IX69">
            <v>0</v>
          </cell>
          <cell r="IY69">
            <v>2.5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35.299999999999997</v>
          </cell>
          <cell r="JI69">
            <v>10.96</v>
          </cell>
          <cell r="JJ69">
            <v>12.1</v>
          </cell>
          <cell r="JK69">
            <v>12.24</v>
          </cell>
          <cell r="JL69">
            <v>5.48</v>
          </cell>
          <cell r="JM69">
            <v>7.26</v>
          </cell>
          <cell r="JN69">
            <v>11.52</v>
          </cell>
          <cell r="JO69">
            <v>24.26</v>
          </cell>
          <cell r="JP69">
            <v>22.06</v>
          </cell>
          <cell r="JQ69">
            <v>0</v>
          </cell>
          <cell r="JR69">
            <v>28</v>
          </cell>
          <cell r="JS69">
            <v>0</v>
          </cell>
          <cell r="JT69">
            <v>7728</v>
          </cell>
          <cell r="JU69">
            <v>1.637</v>
          </cell>
          <cell r="JV69">
            <v>25344</v>
          </cell>
          <cell r="JW69">
            <v>290.10000000000002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265</v>
          </cell>
          <cell r="KC69">
            <v>7919</v>
          </cell>
          <cell r="KD69">
            <v>2098535</v>
          </cell>
          <cell r="KE69">
            <v>165777</v>
          </cell>
          <cell r="KF69">
            <v>187657</v>
          </cell>
          <cell r="KG69">
            <v>192115</v>
          </cell>
        </row>
        <row r="70">
          <cell r="E70">
            <v>2763</v>
          </cell>
          <cell r="F70">
            <v>2763</v>
          </cell>
          <cell r="G70" t="str">
            <v>CLAYTON RIDGE</v>
          </cell>
          <cell r="H70" t="str">
            <v>Clayton Ridge</v>
          </cell>
          <cell r="I70">
            <v>0</v>
          </cell>
          <cell r="J70">
            <v>0</v>
          </cell>
          <cell r="K70">
            <v>0</v>
          </cell>
          <cell r="L70">
            <v>2763</v>
          </cell>
          <cell r="M70">
            <v>4474653</v>
          </cell>
          <cell r="N70">
            <v>53252</v>
          </cell>
          <cell r="O70">
            <v>0</v>
          </cell>
          <cell r="P70">
            <v>12000000</v>
          </cell>
          <cell r="Q70">
            <v>22000</v>
          </cell>
          <cell r="R70">
            <v>275000</v>
          </cell>
          <cell r="S70">
            <v>276000</v>
          </cell>
          <cell r="T70">
            <v>67000</v>
          </cell>
          <cell r="U70">
            <v>0</v>
          </cell>
          <cell r="V70">
            <v>4135309</v>
          </cell>
          <cell r="W70">
            <v>12622</v>
          </cell>
          <cell r="X70">
            <v>1026000</v>
          </cell>
          <cell r="Y70">
            <v>101000</v>
          </cell>
          <cell r="Z70">
            <v>75000</v>
          </cell>
          <cell r="AA70">
            <v>330000</v>
          </cell>
          <cell r="AB70">
            <v>22847836</v>
          </cell>
          <cell r="AC70">
            <v>0</v>
          </cell>
          <cell r="AD70">
            <v>595000</v>
          </cell>
          <cell r="AE70">
            <v>0</v>
          </cell>
          <cell r="AF70">
            <v>23442836</v>
          </cell>
          <cell r="AG70">
            <v>2059983</v>
          </cell>
          <cell r="AH70">
            <v>25502819</v>
          </cell>
          <cell r="AI70">
            <v>18125000</v>
          </cell>
          <cell r="AJ70">
            <v>505000</v>
          </cell>
          <cell r="AK70">
            <v>315000</v>
          </cell>
          <cell r="AL70">
            <v>270000</v>
          </cell>
          <cell r="AM70">
            <v>500000</v>
          </cell>
          <cell r="AN70">
            <v>210000</v>
          </cell>
          <cell r="AO70">
            <v>825000</v>
          </cell>
          <cell r="AP70">
            <v>810000</v>
          </cell>
          <cell r="AQ70">
            <v>0</v>
          </cell>
          <cell r="AR70">
            <v>3435000</v>
          </cell>
          <cell r="AS70">
            <v>530000</v>
          </cell>
          <cell r="AT70">
            <v>940000</v>
          </cell>
          <cell r="AU70">
            <v>580000</v>
          </cell>
          <cell r="AV70">
            <v>356846</v>
          </cell>
          <cell r="AW70">
            <v>1876846</v>
          </cell>
          <cell r="AX70">
            <v>23966846</v>
          </cell>
          <cell r="AY70">
            <v>595000</v>
          </cell>
          <cell r="AZ70">
            <v>24561846</v>
          </cell>
          <cell r="BA70">
            <v>940973</v>
          </cell>
          <cell r="BB70">
            <v>25502819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2025</v>
          </cell>
          <cell r="CA70">
            <v>2029</v>
          </cell>
          <cell r="CB70">
            <v>10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2018</v>
          </cell>
          <cell r="CO70">
            <v>2027</v>
          </cell>
          <cell r="CP70">
            <v>1.34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2.7</v>
          </cell>
          <cell r="CY70">
            <v>0</v>
          </cell>
          <cell r="CZ70">
            <v>0</v>
          </cell>
          <cell r="DA70">
            <v>498687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527253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2960387</v>
          </cell>
          <cell r="DY70">
            <v>410419</v>
          </cell>
          <cell r="DZ70">
            <v>0</v>
          </cell>
          <cell r="EA70">
            <v>0</v>
          </cell>
          <cell r="EB70">
            <v>0</v>
          </cell>
          <cell r="EC70">
            <v>150000</v>
          </cell>
          <cell r="ED70">
            <v>0</v>
          </cell>
          <cell r="EE70">
            <v>0</v>
          </cell>
          <cell r="EF70">
            <v>3520806</v>
          </cell>
          <cell r="EG70">
            <v>350000</v>
          </cell>
          <cell r="EH70">
            <v>0</v>
          </cell>
          <cell r="EI70">
            <v>3110387</v>
          </cell>
          <cell r="EJ70">
            <v>518364</v>
          </cell>
          <cell r="EK70">
            <v>8889</v>
          </cell>
          <cell r="EL70">
            <v>527253</v>
          </cell>
          <cell r="EM70">
            <v>129846</v>
          </cell>
          <cell r="EN70">
            <v>657099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4527906</v>
          </cell>
          <cell r="EV70">
            <v>0</v>
          </cell>
          <cell r="EW70">
            <v>8.9597200000000008</v>
          </cell>
          <cell r="EX70">
            <v>0.89083000000000001</v>
          </cell>
          <cell r="EY70">
            <v>0</v>
          </cell>
          <cell r="EZ70">
            <v>0</v>
          </cell>
          <cell r="FA70">
            <v>1.34</v>
          </cell>
          <cell r="FB70">
            <v>0.33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11.52055</v>
          </cell>
          <cell r="FH70">
            <v>0</v>
          </cell>
          <cell r="FI70">
            <v>0</v>
          </cell>
          <cell r="FJ70">
            <v>7.9166499999999997</v>
          </cell>
          <cell r="FK70">
            <v>1.0430699999999999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6238382</v>
          </cell>
          <cell r="GK70">
            <v>7470</v>
          </cell>
          <cell r="GL70">
            <v>4495446</v>
          </cell>
          <cell r="GM70">
            <v>0</v>
          </cell>
          <cell r="GN70">
            <v>62890</v>
          </cell>
          <cell r="GO70">
            <v>532910</v>
          </cell>
          <cell r="GP70">
            <v>227804</v>
          </cell>
          <cell r="GQ70">
            <v>0</v>
          </cell>
          <cell r="GR70">
            <v>40198</v>
          </cell>
          <cell r="GS70">
            <v>44792</v>
          </cell>
          <cell r="GT70">
            <v>0</v>
          </cell>
          <cell r="GU70">
            <v>166688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6238382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378517</v>
          </cell>
          <cell r="HG70">
            <v>0</v>
          </cell>
          <cell r="HH70">
            <v>41812</v>
          </cell>
          <cell r="HI70">
            <v>140847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4937495</v>
          </cell>
          <cell r="HO70">
            <v>0</v>
          </cell>
          <cell r="HP70">
            <v>64197</v>
          </cell>
          <cell r="HQ70">
            <v>572362</v>
          </cell>
          <cell r="HR70">
            <v>249376</v>
          </cell>
          <cell r="HS70">
            <v>0</v>
          </cell>
          <cell r="HT70">
            <v>40711</v>
          </cell>
          <cell r="HU70">
            <v>45353</v>
          </cell>
          <cell r="HV70">
            <v>0</v>
          </cell>
          <cell r="HW70">
            <v>182210</v>
          </cell>
          <cell r="HX70">
            <v>0</v>
          </cell>
          <cell r="HY70">
            <v>0</v>
          </cell>
          <cell r="HZ70">
            <v>0</v>
          </cell>
          <cell r="IA70">
            <v>-7470</v>
          </cell>
          <cell r="IB70">
            <v>6812113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410257</v>
          </cell>
          <cell r="II70">
            <v>0</v>
          </cell>
          <cell r="IJ70">
            <v>51624</v>
          </cell>
          <cell r="IK70">
            <v>91620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6812113</v>
          </cell>
          <cell r="IQ70">
            <v>0</v>
          </cell>
          <cell r="IR70">
            <v>0</v>
          </cell>
          <cell r="IS70">
            <v>4.54</v>
          </cell>
          <cell r="IT70">
            <v>10</v>
          </cell>
          <cell r="IU70">
            <v>3.1760000000000002</v>
          </cell>
          <cell r="IV70">
            <v>0.63</v>
          </cell>
          <cell r="IW70">
            <v>628</v>
          </cell>
          <cell r="IX70">
            <v>0</v>
          </cell>
          <cell r="IY70">
            <v>17</v>
          </cell>
          <cell r="IZ70">
            <v>0</v>
          </cell>
          <cell r="JA70">
            <v>0</v>
          </cell>
          <cell r="JB70">
            <v>0</v>
          </cell>
          <cell r="JC70">
            <v>668</v>
          </cell>
          <cell r="JD70">
            <v>626</v>
          </cell>
          <cell r="JE70">
            <v>0</v>
          </cell>
          <cell r="JF70">
            <v>0</v>
          </cell>
          <cell r="JG70">
            <v>1.87</v>
          </cell>
          <cell r="JH70">
            <v>74.41</v>
          </cell>
          <cell r="JI70">
            <v>21.92</v>
          </cell>
          <cell r="JJ70">
            <v>19.37</v>
          </cell>
          <cell r="JK70">
            <v>33.119999999999997</v>
          </cell>
          <cell r="JL70">
            <v>24.66</v>
          </cell>
          <cell r="JM70">
            <v>21.79</v>
          </cell>
          <cell r="JN70">
            <v>41.04</v>
          </cell>
          <cell r="JO70">
            <v>87.49</v>
          </cell>
          <cell r="JP70">
            <v>3.9</v>
          </cell>
          <cell r="JQ70">
            <v>0.68</v>
          </cell>
          <cell r="JR70">
            <v>11</v>
          </cell>
          <cell r="JS70">
            <v>0</v>
          </cell>
          <cell r="JT70">
            <v>7692</v>
          </cell>
          <cell r="JU70">
            <v>2.7040000000000002</v>
          </cell>
          <cell r="JV70">
            <v>35836</v>
          </cell>
          <cell r="JW70">
            <v>641.9</v>
          </cell>
          <cell r="JX70">
            <v>0</v>
          </cell>
          <cell r="JY70">
            <v>0</v>
          </cell>
          <cell r="JZ70">
            <v>0</v>
          </cell>
          <cell r="KA70">
            <v>667</v>
          </cell>
          <cell r="KB70">
            <v>628</v>
          </cell>
          <cell r="KC70">
            <v>7883</v>
          </cell>
          <cell r="KD70">
            <v>4950524</v>
          </cell>
          <cell r="KE70">
            <v>36346</v>
          </cell>
          <cell r="KF70">
            <v>57420</v>
          </cell>
          <cell r="KG70">
            <v>689684</v>
          </cell>
        </row>
        <row r="71">
          <cell r="E71">
            <v>216</v>
          </cell>
          <cell r="F71">
            <v>216</v>
          </cell>
          <cell r="G71" t="str">
            <v>CLEAR CREEK-AMANA (AMANA)</v>
          </cell>
          <cell r="H71" t="str">
            <v>Clear Creek-Amana (Amana)</v>
          </cell>
          <cell r="I71">
            <v>0</v>
          </cell>
          <cell r="J71">
            <v>0</v>
          </cell>
          <cell r="K71">
            <v>1996</v>
          </cell>
          <cell r="L71">
            <v>1221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0.2</v>
          </cell>
          <cell r="CW71">
            <v>0</v>
          </cell>
          <cell r="CX71">
            <v>4.05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2547546</v>
          </cell>
          <cell r="EV71">
            <v>0</v>
          </cell>
          <cell r="EW71">
            <v>10.58807</v>
          </cell>
          <cell r="EX71">
            <v>1.6750100000000001</v>
          </cell>
          <cell r="EY71">
            <v>0.2</v>
          </cell>
          <cell r="EZ71">
            <v>0</v>
          </cell>
          <cell r="FA71">
            <v>0.36901</v>
          </cell>
          <cell r="FB71">
            <v>0.33</v>
          </cell>
          <cell r="FC71">
            <v>0</v>
          </cell>
          <cell r="FD71">
            <v>0</v>
          </cell>
          <cell r="FE71">
            <v>4.0497800000000002</v>
          </cell>
          <cell r="FF71">
            <v>0</v>
          </cell>
          <cell r="FG71">
            <v>17.211870000000001</v>
          </cell>
          <cell r="FH71">
            <v>0</v>
          </cell>
          <cell r="FI71">
            <v>0</v>
          </cell>
          <cell r="FJ71">
            <v>10.006069999999999</v>
          </cell>
          <cell r="FK71">
            <v>0.58199999999999996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7413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7635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7826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</row>
        <row r="72">
          <cell r="E72">
            <v>1221</v>
          </cell>
          <cell r="F72">
            <v>1221</v>
          </cell>
          <cell r="G72" t="str">
            <v>CLEAR CREEK-AMANA (CLEAR CREEK)</v>
          </cell>
          <cell r="H72" t="str">
            <v>Clear Creek-Amana</v>
          </cell>
          <cell r="I72">
            <v>0</v>
          </cell>
          <cell r="J72">
            <v>0</v>
          </cell>
          <cell r="K72">
            <v>1996</v>
          </cell>
          <cell r="L72">
            <v>1221</v>
          </cell>
          <cell r="M72">
            <v>25855102</v>
          </cell>
          <cell r="N72">
            <v>340317</v>
          </cell>
          <cell r="O72">
            <v>2471991</v>
          </cell>
          <cell r="P72">
            <v>2171933</v>
          </cell>
          <cell r="Q72">
            <v>504010</v>
          </cell>
          <cell r="R72">
            <v>1250000</v>
          </cell>
          <cell r="S72">
            <v>600000</v>
          </cell>
          <cell r="T72">
            <v>879921</v>
          </cell>
          <cell r="U72">
            <v>0</v>
          </cell>
          <cell r="V72">
            <v>22512141</v>
          </cell>
          <cell r="W72">
            <v>79750</v>
          </cell>
          <cell r="X72">
            <v>4328116</v>
          </cell>
          <cell r="Y72">
            <v>0</v>
          </cell>
          <cell r="Z72">
            <v>275000</v>
          </cell>
          <cell r="AA72">
            <v>2186378</v>
          </cell>
          <cell r="AB72">
            <v>63454659</v>
          </cell>
          <cell r="AC72">
            <v>7506800</v>
          </cell>
          <cell r="AD72">
            <v>8304332</v>
          </cell>
          <cell r="AE72">
            <v>40000</v>
          </cell>
          <cell r="AF72">
            <v>79305791</v>
          </cell>
          <cell r="AG72">
            <v>18292971</v>
          </cell>
          <cell r="AH72">
            <v>97598762</v>
          </cell>
          <cell r="AI72">
            <v>27621761</v>
          </cell>
          <cell r="AJ72">
            <v>1598031</v>
          </cell>
          <cell r="AK72">
            <v>3160464</v>
          </cell>
          <cell r="AL72">
            <v>1873547</v>
          </cell>
          <cell r="AM72">
            <v>2762582</v>
          </cell>
          <cell r="AN72">
            <v>996862</v>
          </cell>
          <cell r="AO72">
            <v>5271545</v>
          </cell>
          <cell r="AP72">
            <v>2535702</v>
          </cell>
          <cell r="AQ72">
            <v>0</v>
          </cell>
          <cell r="AR72">
            <v>18198733</v>
          </cell>
          <cell r="AS72">
            <v>2152947</v>
          </cell>
          <cell r="AT72">
            <v>3150000</v>
          </cell>
          <cell r="AU72">
            <v>15688037</v>
          </cell>
          <cell r="AV72">
            <v>1696936</v>
          </cell>
          <cell r="AW72">
            <v>20534973</v>
          </cell>
          <cell r="AX72">
            <v>68508414</v>
          </cell>
          <cell r="AY72">
            <v>8304332</v>
          </cell>
          <cell r="AZ72">
            <v>76812746</v>
          </cell>
          <cell r="BA72">
            <v>20786016</v>
          </cell>
          <cell r="BB72">
            <v>97598762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20</v>
          </cell>
          <cell r="BZ72">
            <v>2025</v>
          </cell>
          <cell r="CA72">
            <v>2029</v>
          </cell>
          <cell r="CB72">
            <v>10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20</v>
          </cell>
          <cell r="CN72">
            <v>2016</v>
          </cell>
          <cell r="CO72">
            <v>2025</v>
          </cell>
          <cell r="CP72">
            <v>0.67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4.05</v>
          </cell>
          <cell r="CY72">
            <v>0</v>
          </cell>
          <cell r="CZ72">
            <v>3</v>
          </cell>
          <cell r="DA72">
            <v>2376199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2</v>
          </cell>
          <cell r="DI72">
            <v>1178926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11817495</v>
          </cell>
          <cell r="DY72">
            <v>1024088</v>
          </cell>
          <cell r="DZ72">
            <v>0</v>
          </cell>
          <cell r="EA72">
            <v>0</v>
          </cell>
          <cell r="EB72">
            <v>0</v>
          </cell>
          <cell r="EC72">
            <v>2519468</v>
          </cell>
          <cell r="ED72">
            <v>0</v>
          </cell>
          <cell r="EE72">
            <v>0</v>
          </cell>
          <cell r="EF72">
            <v>15361051</v>
          </cell>
          <cell r="EG72">
            <v>2400000</v>
          </cell>
          <cell r="EH72">
            <v>29602</v>
          </cell>
          <cell r="EI72">
            <v>14336963</v>
          </cell>
          <cell r="EJ72">
            <v>0</v>
          </cell>
          <cell r="EK72">
            <v>649315</v>
          </cell>
          <cell r="EL72">
            <v>649315</v>
          </cell>
          <cell r="EM72">
            <v>580665</v>
          </cell>
          <cell r="EN72">
            <v>1229980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7125952</v>
          </cell>
          <cell r="ET72">
            <v>0</v>
          </cell>
          <cell r="EU72">
            <v>23599025</v>
          </cell>
          <cell r="EV72">
            <v>10.58807</v>
          </cell>
          <cell r="EW72">
            <v>10.58807</v>
          </cell>
          <cell r="EX72">
            <v>1.6750100000000001</v>
          </cell>
          <cell r="EY72">
            <v>0</v>
          </cell>
          <cell r="EZ72">
            <v>0</v>
          </cell>
          <cell r="FA72">
            <v>0.36901</v>
          </cell>
          <cell r="FB72">
            <v>0.33</v>
          </cell>
          <cell r="FC72">
            <v>0</v>
          </cell>
          <cell r="FD72">
            <v>0</v>
          </cell>
          <cell r="FE72">
            <v>4.0497800000000002</v>
          </cell>
          <cell r="FF72">
            <v>0</v>
          </cell>
          <cell r="FG72">
            <v>17.011869999999998</v>
          </cell>
          <cell r="FH72">
            <v>0</v>
          </cell>
          <cell r="FI72">
            <v>10.006069999999999</v>
          </cell>
          <cell r="FJ72">
            <v>10.006069999999999</v>
          </cell>
          <cell r="FK72">
            <v>0.58199999999999996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29171201</v>
          </cell>
          <cell r="GK72">
            <v>7414</v>
          </cell>
          <cell r="GL72">
            <v>20742889</v>
          </cell>
          <cell r="GM72">
            <v>0</v>
          </cell>
          <cell r="GN72">
            <v>386633</v>
          </cell>
          <cell r="GO72">
            <v>2464710</v>
          </cell>
          <cell r="GP72">
            <v>1011881</v>
          </cell>
          <cell r="GQ72">
            <v>0</v>
          </cell>
          <cell r="GR72">
            <v>170006</v>
          </cell>
          <cell r="GS72">
            <v>186852</v>
          </cell>
          <cell r="GT72">
            <v>0</v>
          </cell>
          <cell r="GU72">
            <v>1011824</v>
          </cell>
          <cell r="GV72">
            <v>0</v>
          </cell>
          <cell r="GW72">
            <v>0</v>
          </cell>
          <cell r="GX72">
            <v>0</v>
          </cell>
          <cell r="GY72">
            <v>-6510</v>
          </cell>
          <cell r="GZ72">
            <v>29171201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1612345</v>
          </cell>
          <cell r="HG72">
            <v>0</v>
          </cell>
          <cell r="HH72">
            <v>65643</v>
          </cell>
          <cell r="HI72">
            <v>663464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22433804</v>
          </cell>
          <cell r="HO72">
            <v>0</v>
          </cell>
          <cell r="HP72">
            <v>508176</v>
          </cell>
          <cell r="HQ72">
            <v>2750334</v>
          </cell>
          <cell r="HR72">
            <v>1098195</v>
          </cell>
          <cell r="HS72">
            <v>0</v>
          </cell>
          <cell r="HT72">
            <v>184740</v>
          </cell>
          <cell r="HU72">
            <v>203077</v>
          </cell>
          <cell r="HV72">
            <v>0</v>
          </cell>
          <cell r="HW72">
            <v>1022379</v>
          </cell>
          <cell r="HX72">
            <v>0</v>
          </cell>
          <cell r="HY72">
            <v>0</v>
          </cell>
          <cell r="HZ72">
            <v>0</v>
          </cell>
          <cell r="IA72">
            <v>3485</v>
          </cell>
          <cell r="IB72">
            <v>31669439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1723813</v>
          </cell>
          <cell r="II72">
            <v>0</v>
          </cell>
          <cell r="IJ72">
            <v>71853</v>
          </cell>
          <cell r="IK72">
            <v>584078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31669439</v>
          </cell>
          <cell r="IQ72">
            <v>0</v>
          </cell>
          <cell r="IR72">
            <v>0</v>
          </cell>
          <cell r="IS72">
            <v>26.77</v>
          </cell>
          <cell r="IT72">
            <v>34</v>
          </cell>
          <cell r="IU72">
            <v>11.12</v>
          </cell>
          <cell r="IV72">
            <v>28.66</v>
          </cell>
          <cell r="IW72">
            <v>3035.9</v>
          </cell>
          <cell r="IX72">
            <v>0</v>
          </cell>
          <cell r="IY72">
            <v>79</v>
          </cell>
          <cell r="IZ72">
            <v>0</v>
          </cell>
          <cell r="JA72">
            <v>0</v>
          </cell>
          <cell r="JB72">
            <v>0</v>
          </cell>
          <cell r="JC72">
            <v>1269</v>
          </cell>
          <cell r="JD72">
            <v>1209</v>
          </cell>
          <cell r="JE72">
            <v>0</v>
          </cell>
          <cell r="JF72">
            <v>0</v>
          </cell>
          <cell r="JG72">
            <v>3.9</v>
          </cell>
          <cell r="JH72">
            <v>360.18</v>
          </cell>
          <cell r="JI72">
            <v>94.53</v>
          </cell>
          <cell r="JJ72">
            <v>102.93</v>
          </cell>
          <cell r="JK72">
            <v>162.72</v>
          </cell>
          <cell r="JL72">
            <v>117.82</v>
          </cell>
          <cell r="JM72">
            <v>117.45</v>
          </cell>
          <cell r="JN72">
            <v>173.52</v>
          </cell>
          <cell r="JO72">
            <v>408.79</v>
          </cell>
          <cell r="JP72">
            <v>27.78</v>
          </cell>
          <cell r="JQ72">
            <v>33.07</v>
          </cell>
          <cell r="JR72">
            <v>52</v>
          </cell>
          <cell r="JS72">
            <v>0</v>
          </cell>
          <cell r="JT72">
            <v>7636</v>
          </cell>
          <cell r="JU72">
            <v>11.754</v>
          </cell>
          <cell r="JV72">
            <v>8659</v>
          </cell>
          <cell r="JW72">
            <v>2937.9</v>
          </cell>
          <cell r="JX72">
            <v>-10</v>
          </cell>
          <cell r="JY72">
            <v>-76360</v>
          </cell>
          <cell r="JZ72">
            <v>-67490</v>
          </cell>
          <cell r="KA72">
            <v>1331</v>
          </cell>
          <cell r="KB72">
            <v>3035.9</v>
          </cell>
          <cell r="KC72">
            <v>7827</v>
          </cell>
          <cell r="KD72">
            <v>23761989</v>
          </cell>
          <cell r="KE72">
            <v>0</v>
          </cell>
          <cell r="KF72">
            <v>568272</v>
          </cell>
          <cell r="KG72">
            <v>3199599</v>
          </cell>
        </row>
        <row r="73">
          <cell r="E73">
            <v>1233</v>
          </cell>
          <cell r="F73">
            <v>1233</v>
          </cell>
          <cell r="G73" t="str">
            <v>CLEAR LAKE</v>
          </cell>
          <cell r="H73" t="str">
            <v>Clear Lake</v>
          </cell>
          <cell r="I73">
            <v>0</v>
          </cell>
          <cell r="J73">
            <v>0</v>
          </cell>
          <cell r="K73">
            <v>0</v>
          </cell>
          <cell r="L73">
            <v>1233</v>
          </cell>
          <cell r="M73">
            <v>11152085</v>
          </cell>
          <cell r="N73">
            <v>649330</v>
          </cell>
          <cell r="O73">
            <v>630559</v>
          </cell>
          <cell r="P73">
            <v>2993861</v>
          </cell>
          <cell r="Q73">
            <v>319200</v>
          </cell>
          <cell r="R73">
            <v>454090</v>
          </cell>
          <cell r="S73">
            <v>546671</v>
          </cell>
          <cell r="T73">
            <v>295184</v>
          </cell>
          <cell r="U73">
            <v>0</v>
          </cell>
          <cell r="V73">
            <v>5331585</v>
          </cell>
          <cell r="W73">
            <v>14984</v>
          </cell>
          <cell r="X73">
            <v>1618148</v>
          </cell>
          <cell r="Y73">
            <v>221484</v>
          </cell>
          <cell r="Z73">
            <v>166386</v>
          </cell>
          <cell r="AA73">
            <v>839178</v>
          </cell>
          <cell r="AB73">
            <v>25232745</v>
          </cell>
          <cell r="AC73">
            <v>0</v>
          </cell>
          <cell r="AD73">
            <v>519822</v>
          </cell>
          <cell r="AE73">
            <v>1000</v>
          </cell>
          <cell r="AF73">
            <v>25763567</v>
          </cell>
          <cell r="AG73">
            <v>12209917</v>
          </cell>
          <cell r="AH73">
            <v>37973484</v>
          </cell>
          <cell r="AI73">
            <v>13804829</v>
          </cell>
          <cell r="AJ73">
            <v>1187225</v>
          </cell>
          <cell r="AK73">
            <v>802156</v>
          </cell>
          <cell r="AL73">
            <v>1135607</v>
          </cell>
          <cell r="AM73">
            <v>1340679</v>
          </cell>
          <cell r="AN73">
            <v>635863</v>
          </cell>
          <cell r="AO73">
            <v>2163552</v>
          </cell>
          <cell r="AP73">
            <v>768585</v>
          </cell>
          <cell r="AQ73">
            <v>10000</v>
          </cell>
          <cell r="AR73">
            <v>8033667</v>
          </cell>
          <cell r="AS73">
            <v>1294367</v>
          </cell>
          <cell r="AT73">
            <v>3004850</v>
          </cell>
          <cell r="AU73">
            <v>1978162</v>
          </cell>
          <cell r="AV73">
            <v>659804</v>
          </cell>
          <cell r="AW73">
            <v>5642816</v>
          </cell>
          <cell r="AX73">
            <v>28775679</v>
          </cell>
          <cell r="AY73">
            <v>519822</v>
          </cell>
          <cell r="AZ73">
            <v>29295501</v>
          </cell>
          <cell r="BA73">
            <v>8677983</v>
          </cell>
          <cell r="BB73">
            <v>37973484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20</v>
          </cell>
          <cell r="BZ73">
            <v>2024</v>
          </cell>
          <cell r="CA73">
            <v>2028</v>
          </cell>
          <cell r="CB73">
            <v>10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2025</v>
          </cell>
          <cell r="CO73">
            <v>2026</v>
          </cell>
          <cell r="CP73">
            <v>1.34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2.7</v>
          </cell>
          <cell r="CY73">
            <v>0</v>
          </cell>
          <cell r="CZ73">
            <v>5</v>
          </cell>
          <cell r="DA73">
            <v>907190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1601367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7427020</v>
          </cell>
          <cell r="DY73">
            <v>111835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7538855</v>
          </cell>
          <cell r="EG73">
            <v>822500</v>
          </cell>
          <cell r="EH73">
            <v>0</v>
          </cell>
          <cell r="EI73">
            <v>7427020</v>
          </cell>
          <cell r="EJ73">
            <v>0</v>
          </cell>
          <cell r="EK73">
            <v>1601367</v>
          </cell>
          <cell r="EL73">
            <v>1601367</v>
          </cell>
          <cell r="EM73">
            <v>394366</v>
          </cell>
          <cell r="EN73">
            <v>1995733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1444038</v>
          </cell>
          <cell r="ET73">
            <v>0</v>
          </cell>
          <cell r="EU73">
            <v>11801127</v>
          </cell>
          <cell r="EV73">
            <v>0</v>
          </cell>
          <cell r="EW73">
            <v>6.7749300000000003</v>
          </cell>
          <cell r="EX73">
            <v>0.73992000000000002</v>
          </cell>
          <cell r="EY73">
            <v>0</v>
          </cell>
          <cell r="EZ73">
            <v>0</v>
          </cell>
          <cell r="FA73">
            <v>1.34</v>
          </cell>
          <cell r="FB73">
            <v>0.33</v>
          </cell>
          <cell r="FC73">
            <v>0</v>
          </cell>
          <cell r="FD73">
            <v>0</v>
          </cell>
          <cell r="FE73">
            <v>1.20835</v>
          </cell>
          <cell r="FF73">
            <v>0</v>
          </cell>
          <cell r="FG73">
            <v>10.3932</v>
          </cell>
          <cell r="FH73">
            <v>0</v>
          </cell>
          <cell r="FI73">
            <v>0</v>
          </cell>
          <cell r="FJ73">
            <v>6.6813500000000001</v>
          </cell>
          <cell r="FK73">
            <v>9.3579999999999997E-2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12413268</v>
          </cell>
          <cell r="GK73">
            <v>7413</v>
          </cell>
          <cell r="GL73">
            <v>8799972</v>
          </cell>
          <cell r="GM73">
            <v>79590</v>
          </cell>
          <cell r="GN73">
            <v>147141</v>
          </cell>
          <cell r="GO73">
            <v>1173700</v>
          </cell>
          <cell r="GP73">
            <v>440682</v>
          </cell>
          <cell r="GQ73">
            <v>14743</v>
          </cell>
          <cell r="GR73">
            <v>76128</v>
          </cell>
          <cell r="GS73">
            <v>84901</v>
          </cell>
          <cell r="GT73">
            <v>0</v>
          </cell>
          <cell r="GU73">
            <v>291692</v>
          </cell>
          <cell r="GV73">
            <v>0</v>
          </cell>
          <cell r="GW73">
            <v>0</v>
          </cell>
          <cell r="GX73">
            <v>0</v>
          </cell>
          <cell r="GY73">
            <v>-224</v>
          </cell>
          <cell r="GZ73">
            <v>12413268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769059</v>
          </cell>
          <cell r="HG73">
            <v>0</v>
          </cell>
          <cell r="HH73">
            <v>76251</v>
          </cell>
          <cell r="HI73">
            <v>233510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8956619</v>
          </cell>
          <cell r="HO73">
            <v>0</v>
          </cell>
          <cell r="HP73">
            <v>139415</v>
          </cell>
          <cell r="HQ73">
            <v>1108449</v>
          </cell>
          <cell r="HR73">
            <v>444603</v>
          </cell>
          <cell r="HS73">
            <v>10822</v>
          </cell>
          <cell r="HT73">
            <v>77088</v>
          </cell>
          <cell r="HU73">
            <v>85948</v>
          </cell>
          <cell r="HV73">
            <v>0</v>
          </cell>
          <cell r="HW73">
            <v>295670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12431786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785316</v>
          </cell>
          <cell r="II73">
            <v>0</v>
          </cell>
          <cell r="IJ73">
            <v>91771</v>
          </cell>
          <cell r="IK73">
            <v>206145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12431786</v>
          </cell>
          <cell r="IQ73">
            <v>0</v>
          </cell>
          <cell r="IR73">
            <v>0</v>
          </cell>
          <cell r="IS73">
            <v>12.18</v>
          </cell>
          <cell r="IT73">
            <v>61</v>
          </cell>
          <cell r="IU73">
            <v>4.72</v>
          </cell>
          <cell r="IV73">
            <v>1.36</v>
          </cell>
          <cell r="IW73">
            <v>1159.2</v>
          </cell>
          <cell r="IX73">
            <v>0</v>
          </cell>
          <cell r="IY73">
            <v>24</v>
          </cell>
          <cell r="IZ73">
            <v>0</v>
          </cell>
          <cell r="JA73">
            <v>0</v>
          </cell>
          <cell r="JB73">
            <v>0</v>
          </cell>
          <cell r="JC73">
            <v>560</v>
          </cell>
          <cell r="JD73">
            <v>570</v>
          </cell>
          <cell r="JE73">
            <v>0</v>
          </cell>
          <cell r="JF73">
            <v>0</v>
          </cell>
          <cell r="JG73">
            <v>1.62</v>
          </cell>
          <cell r="JH73">
            <v>145.18</v>
          </cell>
          <cell r="JI73">
            <v>34.25</v>
          </cell>
          <cell r="JJ73">
            <v>75.650000000000006</v>
          </cell>
          <cell r="JK73">
            <v>35.28</v>
          </cell>
          <cell r="JL73">
            <v>30.14</v>
          </cell>
          <cell r="JM73">
            <v>85.92</v>
          </cell>
          <cell r="JN73">
            <v>35.28</v>
          </cell>
          <cell r="JO73">
            <v>151.34</v>
          </cell>
          <cell r="JP73">
            <v>8.94</v>
          </cell>
          <cell r="JQ73">
            <v>1.36</v>
          </cell>
          <cell r="JR73">
            <v>58</v>
          </cell>
          <cell r="JS73">
            <v>0</v>
          </cell>
          <cell r="JT73">
            <v>7635</v>
          </cell>
          <cell r="JU73">
            <v>4.8620000000000001</v>
          </cell>
          <cell r="JV73">
            <v>2084</v>
          </cell>
          <cell r="JW73">
            <v>1173.0999999999999</v>
          </cell>
          <cell r="JX73">
            <v>0</v>
          </cell>
          <cell r="JY73">
            <v>0</v>
          </cell>
          <cell r="JZ73">
            <v>0</v>
          </cell>
          <cell r="KA73">
            <v>560</v>
          </cell>
          <cell r="KB73">
            <v>1159.2</v>
          </cell>
          <cell r="KC73">
            <v>7826</v>
          </cell>
          <cell r="KD73">
            <v>9071899</v>
          </cell>
          <cell r="KE73">
            <v>0</v>
          </cell>
          <cell r="KF73">
            <v>118658</v>
          </cell>
          <cell r="KG73">
            <v>1184387</v>
          </cell>
        </row>
        <row r="74">
          <cell r="E74">
            <v>1278</v>
          </cell>
          <cell r="F74">
            <v>1278</v>
          </cell>
          <cell r="G74" t="str">
            <v>CLINTON</v>
          </cell>
          <cell r="H74" t="str">
            <v>Clinton</v>
          </cell>
          <cell r="I74">
            <v>0</v>
          </cell>
          <cell r="J74">
            <v>0</v>
          </cell>
          <cell r="K74">
            <v>0</v>
          </cell>
          <cell r="L74">
            <v>1278</v>
          </cell>
          <cell r="M74">
            <v>13914680</v>
          </cell>
          <cell r="N74">
            <v>1120475</v>
          </cell>
          <cell r="O74">
            <v>624202</v>
          </cell>
          <cell r="P74">
            <v>736200</v>
          </cell>
          <cell r="Q74">
            <v>1120000</v>
          </cell>
          <cell r="R74">
            <v>129100</v>
          </cell>
          <cell r="S74">
            <v>425000</v>
          </cell>
          <cell r="T74">
            <v>5010520</v>
          </cell>
          <cell r="U74">
            <v>0</v>
          </cell>
          <cell r="V74">
            <v>33875616</v>
          </cell>
          <cell r="W74">
            <v>159834</v>
          </cell>
          <cell r="X74">
            <v>113900</v>
          </cell>
          <cell r="Y74">
            <v>429300</v>
          </cell>
          <cell r="Z74">
            <v>1407149</v>
          </cell>
          <cell r="AA74">
            <v>4474143</v>
          </cell>
          <cell r="AB74">
            <v>63540119</v>
          </cell>
          <cell r="AC74">
            <v>0</v>
          </cell>
          <cell r="AD74">
            <v>3673660</v>
          </cell>
          <cell r="AE74">
            <v>1000</v>
          </cell>
          <cell r="AF74">
            <v>67214779</v>
          </cell>
          <cell r="AG74">
            <v>26399739</v>
          </cell>
          <cell r="AH74">
            <v>93614518</v>
          </cell>
          <cell r="AI74">
            <v>33924592</v>
          </cell>
          <cell r="AJ74">
            <v>3716707</v>
          </cell>
          <cell r="AK74">
            <v>1279211</v>
          </cell>
          <cell r="AL74">
            <v>756504</v>
          </cell>
          <cell r="AM74">
            <v>2652285</v>
          </cell>
          <cell r="AN74">
            <v>2266702</v>
          </cell>
          <cell r="AO74">
            <v>6131078</v>
          </cell>
          <cell r="AP74">
            <v>1728350</v>
          </cell>
          <cell r="AQ74">
            <v>0</v>
          </cell>
          <cell r="AR74">
            <v>18530837</v>
          </cell>
          <cell r="AS74">
            <v>2436060</v>
          </cell>
          <cell r="AT74">
            <v>5000000</v>
          </cell>
          <cell r="AU74">
            <v>5972366</v>
          </cell>
          <cell r="AV74">
            <v>2082036</v>
          </cell>
          <cell r="AW74">
            <v>13054402</v>
          </cell>
          <cell r="AX74">
            <v>67945891</v>
          </cell>
          <cell r="AY74">
            <v>3673660</v>
          </cell>
          <cell r="AZ74">
            <v>71619551</v>
          </cell>
          <cell r="BA74">
            <v>21994967</v>
          </cell>
          <cell r="BB74">
            <v>93614518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20</v>
          </cell>
          <cell r="BZ74">
            <v>2024</v>
          </cell>
          <cell r="CA74">
            <v>2028</v>
          </cell>
          <cell r="CB74">
            <v>10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2018</v>
          </cell>
          <cell r="CO74">
            <v>2027</v>
          </cell>
          <cell r="CP74">
            <v>0.75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2.7</v>
          </cell>
          <cell r="CY74">
            <v>0</v>
          </cell>
          <cell r="CZ74">
            <v>3</v>
          </cell>
          <cell r="DA74">
            <v>2788718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744219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8973396</v>
          </cell>
          <cell r="DY74">
            <v>1061338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10034734</v>
          </cell>
          <cell r="EG74">
            <v>1250000</v>
          </cell>
          <cell r="EH74">
            <v>0</v>
          </cell>
          <cell r="EI74">
            <v>8973396</v>
          </cell>
          <cell r="EJ74">
            <v>0</v>
          </cell>
          <cell r="EK74">
            <v>744219</v>
          </cell>
          <cell r="EL74">
            <v>744219</v>
          </cell>
          <cell r="EM74">
            <v>327456</v>
          </cell>
          <cell r="EN74">
            <v>1071675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2678706</v>
          </cell>
          <cell r="ET74">
            <v>0</v>
          </cell>
          <cell r="EU74">
            <v>15035117</v>
          </cell>
          <cell r="EV74">
            <v>0</v>
          </cell>
          <cell r="EW74">
            <v>10.19398</v>
          </cell>
          <cell r="EX74">
            <v>1.2710399999999999</v>
          </cell>
          <cell r="EY74">
            <v>0</v>
          </cell>
          <cell r="EZ74">
            <v>0</v>
          </cell>
          <cell r="FA74">
            <v>0.75</v>
          </cell>
          <cell r="FB74">
            <v>0.33</v>
          </cell>
          <cell r="FC74">
            <v>0</v>
          </cell>
          <cell r="FD74">
            <v>0</v>
          </cell>
          <cell r="FE74">
            <v>2.6995200000000001</v>
          </cell>
          <cell r="FF74">
            <v>0</v>
          </cell>
          <cell r="FG74">
            <v>15.244540000000001</v>
          </cell>
          <cell r="FH74">
            <v>0</v>
          </cell>
          <cell r="FI74">
            <v>0</v>
          </cell>
          <cell r="FJ74">
            <v>9.1243999999999996</v>
          </cell>
          <cell r="FK74">
            <v>1.06958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40249792</v>
          </cell>
          <cell r="GK74">
            <v>7424</v>
          </cell>
          <cell r="GL74">
            <v>26818458</v>
          </cell>
          <cell r="GM74">
            <v>0</v>
          </cell>
          <cell r="GN74">
            <v>306426</v>
          </cell>
          <cell r="GO74">
            <v>5832740</v>
          </cell>
          <cell r="GP74">
            <v>1430161</v>
          </cell>
          <cell r="GQ74">
            <v>0</v>
          </cell>
          <cell r="GR74">
            <v>226961</v>
          </cell>
          <cell r="GS74">
            <v>247934</v>
          </cell>
          <cell r="GT74">
            <v>0</v>
          </cell>
          <cell r="GU74">
            <v>1300662</v>
          </cell>
          <cell r="GV74">
            <v>0</v>
          </cell>
          <cell r="GW74">
            <v>0</v>
          </cell>
          <cell r="GX74">
            <v>0</v>
          </cell>
          <cell r="GY74">
            <v>7243</v>
          </cell>
          <cell r="GZ74">
            <v>40249792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1613935</v>
          </cell>
          <cell r="HG74">
            <v>0</v>
          </cell>
          <cell r="HH74">
            <v>234769</v>
          </cell>
          <cell r="HI74">
            <v>674583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27557713</v>
          </cell>
          <cell r="HO74">
            <v>0</v>
          </cell>
          <cell r="HP74">
            <v>362359</v>
          </cell>
          <cell r="HQ74">
            <v>6225220</v>
          </cell>
          <cell r="HR74">
            <v>1479715</v>
          </cell>
          <cell r="HS74">
            <v>0</v>
          </cell>
          <cell r="HT74">
            <v>233479</v>
          </cell>
          <cell r="HU74">
            <v>255139</v>
          </cell>
          <cell r="HV74">
            <v>0</v>
          </cell>
          <cell r="HW74">
            <v>1305595</v>
          </cell>
          <cell r="HX74">
            <v>0</v>
          </cell>
          <cell r="HY74">
            <v>0</v>
          </cell>
          <cell r="HZ74">
            <v>0</v>
          </cell>
          <cell r="IA74">
            <v>-22272</v>
          </cell>
          <cell r="IB74">
            <v>41540287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1639408</v>
          </cell>
          <cell r="II74">
            <v>0</v>
          </cell>
          <cell r="IJ74">
            <v>287940</v>
          </cell>
          <cell r="IK74">
            <v>736778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41540287</v>
          </cell>
          <cell r="IQ74">
            <v>0</v>
          </cell>
          <cell r="IR74">
            <v>0</v>
          </cell>
          <cell r="IS74">
            <v>17.7</v>
          </cell>
          <cell r="IT74">
            <v>163</v>
          </cell>
          <cell r="IU74">
            <v>21.632000000000001</v>
          </cell>
          <cell r="IV74">
            <v>8.06</v>
          </cell>
          <cell r="IW74">
            <v>3558.4</v>
          </cell>
          <cell r="IX74">
            <v>0</v>
          </cell>
          <cell r="IY74">
            <v>93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2527</v>
          </cell>
          <cell r="JE74">
            <v>0</v>
          </cell>
          <cell r="JF74">
            <v>0</v>
          </cell>
          <cell r="JG74">
            <v>7.5</v>
          </cell>
          <cell r="JH74">
            <v>814.18</v>
          </cell>
          <cell r="JI74">
            <v>327.43</v>
          </cell>
          <cell r="JJ74">
            <v>239.07</v>
          </cell>
          <cell r="JK74">
            <v>247.68</v>
          </cell>
          <cell r="JL74">
            <v>316.47000000000003</v>
          </cell>
          <cell r="JM74">
            <v>251.8</v>
          </cell>
          <cell r="JN74">
            <v>246.24</v>
          </cell>
          <cell r="JO74">
            <v>814.51</v>
          </cell>
          <cell r="JP74">
            <v>19.7</v>
          </cell>
          <cell r="JQ74">
            <v>9.2100000000000009</v>
          </cell>
          <cell r="JR74">
            <v>185</v>
          </cell>
          <cell r="JS74">
            <v>0</v>
          </cell>
          <cell r="JT74">
            <v>7646</v>
          </cell>
          <cell r="JU74">
            <v>20.693000000000001</v>
          </cell>
          <cell r="JV74">
            <v>108820</v>
          </cell>
          <cell r="JW74">
            <v>3604.2</v>
          </cell>
          <cell r="JX74">
            <v>0.64700000000000002</v>
          </cell>
          <cell r="JY74">
            <v>4947</v>
          </cell>
          <cell r="JZ74">
            <v>4367</v>
          </cell>
          <cell r="KA74">
            <v>2574</v>
          </cell>
          <cell r="KB74">
            <v>3558.4</v>
          </cell>
          <cell r="KC74">
            <v>7837</v>
          </cell>
          <cell r="KD74">
            <v>27887181</v>
          </cell>
          <cell r="KE74">
            <v>0</v>
          </cell>
          <cell r="KF74">
            <v>388739</v>
          </cell>
          <cell r="KG74">
            <v>6383315</v>
          </cell>
        </row>
        <row r="75">
          <cell r="E75">
            <v>1332</v>
          </cell>
          <cell r="F75">
            <v>1332</v>
          </cell>
          <cell r="G75" t="str">
            <v>COLFAX-MINGO</v>
          </cell>
          <cell r="H75" t="str">
            <v>Colfax-Mingo</v>
          </cell>
          <cell r="I75">
            <v>0</v>
          </cell>
          <cell r="J75">
            <v>0</v>
          </cell>
          <cell r="K75">
            <v>0</v>
          </cell>
          <cell r="L75">
            <v>1332</v>
          </cell>
          <cell r="M75">
            <v>5235744</v>
          </cell>
          <cell r="N75">
            <v>103946</v>
          </cell>
          <cell r="O75">
            <v>100506</v>
          </cell>
          <cell r="P75">
            <v>618500</v>
          </cell>
          <cell r="Q75">
            <v>359500</v>
          </cell>
          <cell r="R75">
            <v>150000</v>
          </cell>
          <cell r="S75">
            <v>4650</v>
          </cell>
          <cell r="T75">
            <v>228200</v>
          </cell>
          <cell r="U75">
            <v>0</v>
          </cell>
          <cell r="V75">
            <v>5566363</v>
          </cell>
          <cell r="W75">
            <v>20689</v>
          </cell>
          <cell r="X75">
            <v>985000</v>
          </cell>
          <cell r="Y75">
            <v>0</v>
          </cell>
          <cell r="Z75">
            <v>0</v>
          </cell>
          <cell r="AA75">
            <v>490700</v>
          </cell>
          <cell r="AB75">
            <v>13863798</v>
          </cell>
          <cell r="AC75">
            <v>0</v>
          </cell>
          <cell r="AD75">
            <v>670235</v>
          </cell>
          <cell r="AE75">
            <v>0</v>
          </cell>
          <cell r="AF75">
            <v>14534033</v>
          </cell>
          <cell r="AG75">
            <v>5184057</v>
          </cell>
          <cell r="AH75">
            <v>19718090</v>
          </cell>
          <cell r="AI75">
            <v>7453706</v>
          </cell>
          <cell r="AJ75">
            <v>672300</v>
          </cell>
          <cell r="AK75">
            <v>182000</v>
          </cell>
          <cell r="AL75">
            <v>305500</v>
          </cell>
          <cell r="AM75">
            <v>461200</v>
          </cell>
          <cell r="AN75">
            <v>229500</v>
          </cell>
          <cell r="AO75">
            <v>1151000</v>
          </cell>
          <cell r="AP75">
            <v>540900</v>
          </cell>
          <cell r="AQ75">
            <v>0</v>
          </cell>
          <cell r="AR75">
            <v>3542400</v>
          </cell>
          <cell r="AS75">
            <v>430500</v>
          </cell>
          <cell r="AT75">
            <v>401000</v>
          </cell>
          <cell r="AU75">
            <v>1489333</v>
          </cell>
          <cell r="AV75">
            <v>382502</v>
          </cell>
          <cell r="AW75">
            <v>2272835</v>
          </cell>
          <cell r="AX75">
            <v>13699441</v>
          </cell>
          <cell r="AY75">
            <v>670235</v>
          </cell>
          <cell r="AZ75">
            <v>14369676</v>
          </cell>
          <cell r="BA75">
            <v>5348414</v>
          </cell>
          <cell r="BB75">
            <v>19718090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20</v>
          </cell>
          <cell r="BZ75">
            <v>2022</v>
          </cell>
          <cell r="CA75">
            <v>2026</v>
          </cell>
          <cell r="CB75">
            <v>10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20</v>
          </cell>
          <cell r="CN75">
            <v>2024</v>
          </cell>
          <cell r="CO75">
            <v>2033</v>
          </cell>
          <cell r="CP75">
            <v>1.34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4.05</v>
          </cell>
          <cell r="CY75">
            <v>0</v>
          </cell>
          <cell r="CZ75">
            <v>2</v>
          </cell>
          <cell r="DA75">
            <v>556116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</v>
          </cell>
          <cell r="DI75">
            <v>407884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2522055</v>
          </cell>
          <cell r="DY75">
            <v>304855</v>
          </cell>
          <cell r="DZ75">
            <v>0</v>
          </cell>
          <cell r="EA75">
            <v>0</v>
          </cell>
          <cell r="EB75">
            <v>0</v>
          </cell>
          <cell r="EC75">
            <v>450314</v>
          </cell>
          <cell r="ED75">
            <v>328896</v>
          </cell>
          <cell r="EE75">
            <v>0</v>
          </cell>
          <cell r="EF75">
            <v>3606120</v>
          </cell>
          <cell r="EG75">
            <v>450000</v>
          </cell>
          <cell r="EH75">
            <v>0</v>
          </cell>
          <cell r="EI75">
            <v>3301265</v>
          </cell>
          <cell r="EJ75">
            <v>0</v>
          </cell>
          <cell r="EK75">
            <v>354243</v>
          </cell>
          <cell r="EL75">
            <v>354243</v>
          </cell>
          <cell r="EM75">
            <v>100449</v>
          </cell>
          <cell r="EN75">
            <v>454692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819098</v>
          </cell>
          <cell r="ET75">
            <v>0</v>
          </cell>
          <cell r="EU75">
            <v>5329911</v>
          </cell>
          <cell r="EV75">
            <v>0</v>
          </cell>
          <cell r="EW75">
            <v>11.859489999999999</v>
          </cell>
          <cell r="EX75">
            <v>1.48007</v>
          </cell>
          <cell r="EY75">
            <v>0</v>
          </cell>
          <cell r="EZ75">
            <v>0</v>
          </cell>
          <cell r="FA75">
            <v>1.16378</v>
          </cell>
          <cell r="FB75">
            <v>0.33</v>
          </cell>
          <cell r="FC75">
            <v>0</v>
          </cell>
          <cell r="FD75">
            <v>0</v>
          </cell>
          <cell r="FE75">
            <v>2.6909399999999999</v>
          </cell>
          <cell r="FF75">
            <v>0</v>
          </cell>
          <cell r="FG75">
            <v>17.524280000000001</v>
          </cell>
          <cell r="FH75">
            <v>0</v>
          </cell>
          <cell r="FI75">
            <v>0</v>
          </cell>
          <cell r="FJ75">
            <v>10.85797</v>
          </cell>
          <cell r="FK75">
            <v>1.00152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7517606</v>
          </cell>
          <cell r="GK75">
            <v>7413</v>
          </cell>
          <cell r="GL75">
            <v>5385545</v>
          </cell>
          <cell r="GM75">
            <v>0</v>
          </cell>
          <cell r="GN75">
            <v>109105</v>
          </cell>
          <cell r="GO75">
            <v>707645</v>
          </cell>
          <cell r="GP75">
            <v>259871</v>
          </cell>
          <cell r="GQ75">
            <v>2181</v>
          </cell>
          <cell r="GR75">
            <v>44329</v>
          </cell>
          <cell r="GS75">
            <v>48686</v>
          </cell>
          <cell r="GT75">
            <v>0</v>
          </cell>
          <cell r="GU75">
            <v>158847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7517606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389698</v>
          </cell>
          <cell r="HG75">
            <v>0</v>
          </cell>
          <cell r="HH75">
            <v>43941</v>
          </cell>
          <cell r="HI75">
            <v>174206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5399472</v>
          </cell>
          <cell r="HO75">
            <v>39928</v>
          </cell>
          <cell r="HP75">
            <v>122733</v>
          </cell>
          <cell r="HQ75">
            <v>807859</v>
          </cell>
          <cell r="HR75">
            <v>264944</v>
          </cell>
          <cell r="HS75">
            <v>0</v>
          </cell>
          <cell r="HT75">
            <v>44359</v>
          </cell>
          <cell r="HU75">
            <v>48727</v>
          </cell>
          <cell r="HV75">
            <v>0</v>
          </cell>
          <cell r="HW75">
            <v>167975</v>
          </cell>
          <cell r="HX75">
            <v>0</v>
          </cell>
          <cell r="HY75">
            <v>0</v>
          </cell>
          <cell r="HZ75">
            <v>0</v>
          </cell>
          <cell r="IA75">
            <v>8970</v>
          </cell>
          <cell r="IB75">
            <v>7699296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404093</v>
          </cell>
          <cell r="II75">
            <v>0</v>
          </cell>
          <cell r="IJ75">
            <v>54115</v>
          </cell>
          <cell r="IK75">
            <v>145065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7699296</v>
          </cell>
          <cell r="IQ75">
            <v>0</v>
          </cell>
          <cell r="IR75">
            <v>0</v>
          </cell>
          <cell r="IS75">
            <v>11.56</v>
          </cell>
          <cell r="IT75">
            <v>8</v>
          </cell>
          <cell r="IU75">
            <v>3.415</v>
          </cell>
          <cell r="IV75">
            <v>1.1000000000000001</v>
          </cell>
          <cell r="IW75">
            <v>710.6</v>
          </cell>
          <cell r="IX75">
            <v>0</v>
          </cell>
          <cell r="IY75">
            <v>20.5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105.81</v>
          </cell>
          <cell r="JI75">
            <v>39.729999999999997</v>
          </cell>
          <cell r="JJ75">
            <v>23.6</v>
          </cell>
          <cell r="JK75">
            <v>42.48</v>
          </cell>
          <cell r="JL75">
            <v>34.25</v>
          </cell>
          <cell r="JM75">
            <v>24.82</v>
          </cell>
          <cell r="JN75">
            <v>43.92</v>
          </cell>
          <cell r="JO75">
            <v>102.99</v>
          </cell>
          <cell r="JP75">
            <v>11.3</v>
          </cell>
          <cell r="JQ75">
            <v>1.31</v>
          </cell>
          <cell r="JR75">
            <v>9</v>
          </cell>
          <cell r="JS75">
            <v>0</v>
          </cell>
          <cell r="JT75">
            <v>7635</v>
          </cell>
          <cell r="JU75">
            <v>3.427</v>
          </cell>
          <cell r="JV75">
            <v>1046</v>
          </cell>
          <cell r="JW75">
            <v>707.2</v>
          </cell>
          <cell r="JX75">
            <v>1</v>
          </cell>
          <cell r="JY75">
            <v>0</v>
          </cell>
          <cell r="JZ75">
            <v>6749</v>
          </cell>
          <cell r="KA75">
            <v>0</v>
          </cell>
          <cell r="KB75">
            <v>710.6</v>
          </cell>
          <cell r="KC75">
            <v>7826</v>
          </cell>
          <cell r="KD75">
            <v>5561156</v>
          </cell>
          <cell r="KE75">
            <v>0</v>
          </cell>
          <cell r="KF75">
            <v>125506</v>
          </cell>
          <cell r="KG75">
            <v>806000</v>
          </cell>
        </row>
        <row r="76">
          <cell r="E76">
            <v>1337</v>
          </cell>
          <cell r="F76">
            <v>1337</v>
          </cell>
          <cell r="G76" t="str">
            <v>COLLEGE COMMUNITY</v>
          </cell>
          <cell r="H76" t="str">
            <v>College Community</v>
          </cell>
          <cell r="I76">
            <v>0</v>
          </cell>
          <cell r="J76">
            <v>0</v>
          </cell>
          <cell r="K76">
            <v>0</v>
          </cell>
          <cell r="L76">
            <v>1337</v>
          </cell>
          <cell r="M76">
            <v>42416241</v>
          </cell>
          <cell r="N76">
            <v>2555964</v>
          </cell>
          <cell r="O76">
            <v>0</v>
          </cell>
          <cell r="P76">
            <v>6852099</v>
          </cell>
          <cell r="Q76">
            <v>1126125</v>
          </cell>
          <cell r="R76">
            <v>1673257</v>
          </cell>
          <cell r="S76">
            <v>815000</v>
          </cell>
          <cell r="T76">
            <v>4240655</v>
          </cell>
          <cell r="U76">
            <v>0</v>
          </cell>
          <cell r="V76">
            <v>35891271</v>
          </cell>
          <cell r="W76">
            <v>121774</v>
          </cell>
          <cell r="X76">
            <v>7111334</v>
          </cell>
          <cell r="Y76">
            <v>0</v>
          </cell>
          <cell r="Z76">
            <v>670000</v>
          </cell>
          <cell r="AA76">
            <v>3546760</v>
          </cell>
          <cell r="AB76">
            <v>107020480</v>
          </cell>
          <cell r="AC76">
            <v>43000000</v>
          </cell>
          <cell r="AD76">
            <v>4517730</v>
          </cell>
          <cell r="AE76">
            <v>0</v>
          </cell>
          <cell r="AF76">
            <v>154538210</v>
          </cell>
          <cell r="AG76">
            <v>40660178</v>
          </cell>
          <cell r="AH76">
            <v>195198388</v>
          </cell>
          <cell r="AI76">
            <v>50252025</v>
          </cell>
          <cell r="AJ76">
            <v>1936765</v>
          </cell>
          <cell r="AK76">
            <v>7292782</v>
          </cell>
          <cell r="AL76">
            <v>2881363</v>
          </cell>
          <cell r="AM76">
            <v>4675044</v>
          </cell>
          <cell r="AN76">
            <v>2382547</v>
          </cell>
          <cell r="AO76">
            <v>10716905</v>
          </cell>
          <cell r="AP76">
            <v>4125440</v>
          </cell>
          <cell r="AQ76">
            <v>0</v>
          </cell>
          <cell r="AR76">
            <v>34010846</v>
          </cell>
          <cell r="AS76">
            <v>7245517</v>
          </cell>
          <cell r="AT76">
            <v>31360765</v>
          </cell>
          <cell r="AU76">
            <v>16758999</v>
          </cell>
          <cell r="AV76">
            <v>2791428</v>
          </cell>
          <cell r="AW76">
            <v>50911192</v>
          </cell>
          <cell r="AX76">
            <v>142419580</v>
          </cell>
          <cell r="AY76">
            <v>4532956</v>
          </cell>
          <cell r="AZ76">
            <v>146952536</v>
          </cell>
          <cell r="BA76">
            <v>48245852</v>
          </cell>
          <cell r="BB76">
            <v>195198388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2025</v>
          </cell>
          <cell r="CA76">
            <v>2029</v>
          </cell>
          <cell r="CB76">
            <v>10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2025</v>
          </cell>
          <cell r="CO76">
            <v>2034</v>
          </cell>
          <cell r="CP76">
            <v>0.67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4.05</v>
          </cell>
          <cell r="CY76">
            <v>0</v>
          </cell>
          <cell r="CZ76">
            <v>0</v>
          </cell>
          <cell r="DA76">
            <v>3971852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1913850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20809070</v>
          </cell>
          <cell r="DY76">
            <v>3120287</v>
          </cell>
          <cell r="DZ76">
            <v>0</v>
          </cell>
          <cell r="EA76">
            <v>0</v>
          </cell>
          <cell r="EB76">
            <v>0</v>
          </cell>
          <cell r="EC76">
            <v>2072567</v>
          </cell>
          <cell r="ED76">
            <v>0</v>
          </cell>
          <cell r="EE76">
            <v>0</v>
          </cell>
          <cell r="EF76">
            <v>26001924</v>
          </cell>
          <cell r="EG76">
            <v>4545000</v>
          </cell>
          <cell r="EH76">
            <v>0</v>
          </cell>
          <cell r="EI76">
            <v>22881637</v>
          </cell>
          <cell r="EJ76">
            <v>0</v>
          </cell>
          <cell r="EK76">
            <v>1913850</v>
          </cell>
          <cell r="EL76">
            <v>1913850</v>
          </cell>
          <cell r="EM76">
            <v>942643</v>
          </cell>
          <cell r="EN76">
            <v>2856493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11568788</v>
          </cell>
          <cell r="ET76">
            <v>0</v>
          </cell>
          <cell r="EU76">
            <v>44972233</v>
          </cell>
          <cell r="EV76">
            <v>0</v>
          </cell>
          <cell r="EW76">
            <v>9.8203300000000002</v>
          </cell>
          <cell r="EX76">
            <v>1.7336499999999999</v>
          </cell>
          <cell r="EY76">
            <v>0</v>
          </cell>
          <cell r="EZ76">
            <v>0</v>
          </cell>
          <cell r="FA76">
            <v>0.67</v>
          </cell>
          <cell r="FB76">
            <v>0.33</v>
          </cell>
          <cell r="FC76">
            <v>0</v>
          </cell>
          <cell r="FD76">
            <v>0</v>
          </cell>
          <cell r="FE76">
            <v>4.05</v>
          </cell>
          <cell r="FF76">
            <v>0</v>
          </cell>
          <cell r="FG76">
            <v>16.60398</v>
          </cell>
          <cell r="FH76">
            <v>0</v>
          </cell>
          <cell r="FI76">
            <v>0</v>
          </cell>
          <cell r="FJ76">
            <v>8.7279800000000005</v>
          </cell>
          <cell r="FK76">
            <v>1.0923499999999999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53428204</v>
          </cell>
          <cell r="GK76">
            <v>7413</v>
          </cell>
          <cell r="GL76">
            <v>38035362</v>
          </cell>
          <cell r="GM76">
            <v>0</v>
          </cell>
          <cell r="GN76">
            <v>660157</v>
          </cell>
          <cell r="GO76">
            <v>4728086</v>
          </cell>
          <cell r="GP76">
            <v>1864793</v>
          </cell>
          <cell r="GQ76">
            <v>0</v>
          </cell>
          <cell r="GR76">
            <v>317562</v>
          </cell>
          <cell r="GS76">
            <v>349028</v>
          </cell>
          <cell r="GT76">
            <v>0</v>
          </cell>
          <cell r="GU76">
            <v>1705727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53428204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2972463</v>
          </cell>
          <cell r="HG76">
            <v>0</v>
          </cell>
          <cell r="HH76">
            <v>162545</v>
          </cell>
          <cell r="HI76">
            <v>1015581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39304217</v>
          </cell>
          <cell r="HO76">
            <v>0</v>
          </cell>
          <cell r="HP76">
            <v>801423</v>
          </cell>
          <cell r="HQ76">
            <v>4855326</v>
          </cell>
          <cell r="HR76">
            <v>1925900</v>
          </cell>
          <cell r="HS76">
            <v>0</v>
          </cell>
          <cell r="HT76">
            <v>328080</v>
          </cell>
          <cell r="HU76">
            <v>360646</v>
          </cell>
          <cell r="HV76">
            <v>0</v>
          </cell>
          <cell r="HW76">
            <v>1755424</v>
          </cell>
          <cell r="HX76">
            <v>0</v>
          </cell>
          <cell r="HY76">
            <v>0</v>
          </cell>
          <cell r="HZ76">
            <v>0</v>
          </cell>
          <cell r="IA76">
            <v>-10341</v>
          </cell>
          <cell r="IB76">
            <v>55266142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3053152</v>
          </cell>
          <cell r="II76">
            <v>0</v>
          </cell>
          <cell r="IJ76">
            <v>187174</v>
          </cell>
          <cell r="IK76">
            <v>931692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55266142</v>
          </cell>
          <cell r="IQ76">
            <v>0</v>
          </cell>
          <cell r="IR76">
            <v>0</v>
          </cell>
          <cell r="IS76">
            <v>35.9</v>
          </cell>
          <cell r="IT76">
            <v>130</v>
          </cell>
          <cell r="IU76">
            <v>22.997</v>
          </cell>
          <cell r="IV76">
            <v>46.07</v>
          </cell>
          <cell r="IW76">
            <v>5075.2</v>
          </cell>
          <cell r="IX76">
            <v>0</v>
          </cell>
          <cell r="IY76">
            <v>144</v>
          </cell>
          <cell r="IZ76">
            <v>0</v>
          </cell>
          <cell r="JA76">
            <v>0</v>
          </cell>
          <cell r="JB76">
            <v>0</v>
          </cell>
          <cell r="JC76">
            <v>2228</v>
          </cell>
          <cell r="JD76">
            <v>2227</v>
          </cell>
          <cell r="JE76">
            <v>0</v>
          </cell>
          <cell r="JF76">
            <v>0</v>
          </cell>
          <cell r="JG76">
            <v>6.41</v>
          </cell>
          <cell r="JH76">
            <v>635.92999999999995</v>
          </cell>
          <cell r="JI76">
            <v>216.46</v>
          </cell>
          <cell r="JJ76">
            <v>187.63</v>
          </cell>
          <cell r="JK76">
            <v>231.84</v>
          </cell>
          <cell r="JL76">
            <v>183.58</v>
          </cell>
          <cell r="JM76">
            <v>171.3</v>
          </cell>
          <cell r="JN76">
            <v>231.12</v>
          </cell>
          <cell r="JO76">
            <v>586</v>
          </cell>
          <cell r="JP76">
            <v>37.840000000000003</v>
          </cell>
          <cell r="JQ76">
            <v>60.48</v>
          </cell>
          <cell r="JR76">
            <v>147</v>
          </cell>
          <cell r="JS76">
            <v>0</v>
          </cell>
          <cell r="JT76">
            <v>7635</v>
          </cell>
          <cell r="JU76">
            <v>22.529</v>
          </cell>
          <cell r="JV76">
            <v>0</v>
          </cell>
          <cell r="JW76">
            <v>5147.8999999999996</v>
          </cell>
          <cell r="JX76">
            <v>5.0999999999999996</v>
          </cell>
          <cell r="JY76">
            <v>38939</v>
          </cell>
          <cell r="JZ76">
            <v>34420</v>
          </cell>
          <cell r="KA76">
            <v>2188</v>
          </cell>
          <cell r="KB76">
            <v>5075.2</v>
          </cell>
          <cell r="KC76">
            <v>7826</v>
          </cell>
          <cell r="KD76">
            <v>39718515</v>
          </cell>
          <cell r="KE76">
            <v>0</v>
          </cell>
          <cell r="KF76">
            <v>945764</v>
          </cell>
          <cell r="KG76">
            <v>4586036</v>
          </cell>
        </row>
        <row r="77">
          <cell r="E77">
            <v>1350</v>
          </cell>
          <cell r="F77">
            <v>1350</v>
          </cell>
          <cell r="G77" t="str">
            <v>COLLINS-MAXWELL</v>
          </cell>
          <cell r="H77" t="str">
            <v>Collins-Maxwell</v>
          </cell>
          <cell r="I77">
            <v>0</v>
          </cell>
          <cell r="J77">
            <v>0</v>
          </cell>
          <cell r="K77">
            <v>0</v>
          </cell>
          <cell r="L77">
            <v>1350</v>
          </cell>
          <cell r="M77">
            <v>3557937</v>
          </cell>
          <cell r="N77">
            <v>51234</v>
          </cell>
          <cell r="O77">
            <v>137286</v>
          </cell>
          <cell r="P77">
            <v>95000</v>
          </cell>
          <cell r="Q77">
            <v>150350</v>
          </cell>
          <cell r="R77">
            <v>110000</v>
          </cell>
          <cell r="S77">
            <v>65500</v>
          </cell>
          <cell r="T77">
            <v>111000</v>
          </cell>
          <cell r="U77">
            <v>0</v>
          </cell>
          <cell r="V77">
            <v>3442112</v>
          </cell>
          <cell r="W77">
            <v>11633</v>
          </cell>
          <cell r="X77">
            <v>576000</v>
          </cell>
          <cell r="Y77">
            <v>0</v>
          </cell>
          <cell r="Z77">
            <v>68880</v>
          </cell>
          <cell r="AA77">
            <v>233231</v>
          </cell>
          <cell r="AB77">
            <v>8610163</v>
          </cell>
          <cell r="AC77">
            <v>0</v>
          </cell>
          <cell r="AD77">
            <v>350000</v>
          </cell>
          <cell r="AE77">
            <v>0</v>
          </cell>
          <cell r="AF77">
            <v>8960163</v>
          </cell>
          <cell r="AG77">
            <v>3606271</v>
          </cell>
          <cell r="AH77">
            <v>12566434</v>
          </cell>
          <cell r="AI77">
            <v>4803000</v>
          </cell>
          <cell r="AJ77">
            <v>225000</v>
          </cell>
          <cell r="AK77">
            <v>430000</v>
          </cell>
          <cell r="AL77">
            <v>187500</v>
          </cell>
          <cell r="AM77">
            <v>500000</v>
          </cell>
          <cell r="AN77">
            <v>180000</v>
          </cell>
          <cell r="AO77">
            <v>898038</v>
          </cell>
          <cell r="AP77">
            <v>400500</v>
          </cell>
          <cell r="AQ77">
            <v>0</v>
          </cell>
          <cell r="AR77">
            <v>2821038</v>
          </cell>
          <cell r="AS77">
            <v>280000</v>
          </cell>
          <cell r="AT77">
            <v>450000</v>
          </cell>
          <cell r="AU77">
            <v>1236650</v>
          </cell>
          <cell r="AV77">
            <v>240025</v>
          </cell>
          <cell r="AW77">
            <v>1926675</v>
          </cell>
          <cell r="AX77">
            <v>9830713</v>
          </cell>
          <cell r="AY77">
            <v>350000</v>
          </cell>
          <cell r="AZ77">
            <v>10180713</v>
          </cell>
          <cell r="BA77">
            <v>2385721</v>
          </cell>
          <cell r="BB77">
            <v>12566434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20</v>
          </cell>
          <cell r="BZ77">
            <v>2022</v>
          </cell>
          <cell r="CA77">
            <v>2026</v>
          </cell>
          <cell r="CB77">
            <v>10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2017</v>
          </cell>
          <cell r="CO77">
            <v>2025</v>
          </cell>
          <cell r="CP77">
            <v>1.34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4.05</v>
          </cell>
          <cell r="CY77">
            <v>0</v>
          </cell>
          <cell r="CZ77">
            <v>4</v>
          </cell>
          <cell r="DA77">
            <v>357730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297350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1847936</v>
          </cell>
          <cell r="DY77">
            <v>125951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1973887</v>
          </cell>
          <cell r="EG77">
            <v>366000</v>
          </cell>
          <cell r="EH77">
            <v>0</v>
          </cell>
          <cell r="EI77">
            <v>1847936</v>
          </cell>
          <cell r="EJ77">
            <v>0</v>
          </cell>
          <cell r="EK77">
            <v>297350</v>
          </cell>
          <cell r="EL77">
            <v>297350</v>
          </cell>
          <cell r="EM77">
            <v>73228</v>
          </cell>
          <cell r="EN77">
            <v>370578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898706</v>
          </cell>
          <cell r="ET77">
            <v>0</v>
          </cell>
          <cell r="EU77">
            <v>3609172</v>
          </cell>
          <cell r="EV77">
            <v>0</v>
          </cell>
          <cell r="EW77">
            <v>9.1576000000000004</v>
          </cell>
          <cell r="EX77">
            <v>1.70133</v>
          </cell>
          <cell r="EY77">
            <v>0</v>
          </cell>
          <cell r="EZ77">
            <v>0</v>
          </cell>
          <cell r="FA77">
            <v>1.34</v>
          </cell>
          <cell r="FB77">
            <v>0.33</v>
          </cell>
          <cell r="FC77">
            <v>0</v>
          </cell>
          <cell r="FD77">
            <v>0</v>
          </cell>
          <cell r="FE77">
            <v>4.05</v>
          </cell>
          <cell r="FF77">
            <v>0</v>
          </cell>
          <cell r="FG77">
            <v>16.57893</v>
          </cell>
          <cell r="FH77">
            <v>0</v>
          </cell>
          <cell r="FI77">
            <v>0</v>
          </cell>
          <cell r="FJ77">
            <v>8.59</v>
          </cell>
          <cell r="FK77">
            <v>0.56759999999999999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4928700</v>
          </cell>
          <cell r="GK77">
            <v>7413</v>
          </cell>
          <cell r="GL77">
            <v>3454458</v>
          </cell>
          <cell r="GM77">
            <v>0</v>
          </cell>
          <cell r="GN77">
            <v>108778</v>
          </cell>
          <cell r="GO77">
            <v>488368</v>
          </cell>
          <cell r="GP77">
            <v>168159</v>
          </cell>
          <cell r="GQ77">
            <v>0</v>
          </cell>
          <cell r="GR77">
            <v>28609</v>
          </cell>
          <cell r="GS77">
            <v>31421</v>
          </cell>
          <cell r="GT77">
            <v>0</v>
          </cell>
          <cell r="GU77">
            <v>121240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4928700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264992</v>
          </cell>
          <cell r="HG77">
            <v>0</v>
          </cell>
          <cell r="HH77">
            <v>25749</v>
          </cell>
          <cell r="HI77">
            <v>51891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3541877</v>
          </cell>
          <cell r="HO77">
            <v>0</v>
          </cell>
          <cell r="HP77">
            <v>145302</v>
          </cell>
          <cell r="HQ77">
            <v>484670</v>
          </cell>
          <cell r="HR77">
            <v>171863</v>
          </cell>
          <cell r="HS77">
            <v>0</v>
          </cell>
          <cell r="HT77">
            <v>29097</v>
          </cell>
          <cell r="HU77">
            <v>31962</v>
          </cell>
          <cell r="HV77">
            <v>0</v>
          </cell>
          <cell r="HW77">
            <v>123800</v>
          </cell>
          <cell r="HX77">
            <v>0</v>
          </cell>
          <cell r="HY77">
            <v>0</v>
          </cell>
          <cell r="HZ77">
            <v>0</v>
          </cell>
          <cell r="IA77">
            <v>-15716</v>
          </cell>
          <cell r="IB77">
            <v>5048731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272264</v>
          </cell>
          <cell r="II77">
            <v>0</v>
          </cell>
          <cell r="IJ77">
            <v>31489</v>
          </cell>
          <cell r="IK77">
            <v>57263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5048731</v>
          </cell>
          <cell r="IQ77">
            <v>0</v>
          </cell>
          <cell r="IR77">
            <v>0</v>
          </cell>
          <cell r="IS77">
            <v>16.350000000000001</v>
          </cell>
          <cell r="IT77">
            <v>5</v>
          </cell>
          <cell r="IU77">
            <v>2.2610000000000001</v>
          </cell>
          <cell r="IV77">
            <v>0.42</v>
          </cell>
          <cell r="IW77">
            <v>441.7</v>
          </cell>
          <cell r="IX77">
            <v>0</v>
          </cell>
          <cell r="IY77">
            <v>11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63.48</v>
          </cell>
          <cell r="JI77">
            <v>16.440000000000001</v>
          </cell>
          <cell r="JJ77">
            <v>13.92</v>
          </cell>
          <cell r="JK77">
            <v>33.119999999999997</v>
          </cell>
          <cell r="JL77">
            <v>16.440000000000001</v>
          </cell>
          <cell r="JM77">
            <v>23</v>
          </cell>
          <cell r="JN77">
            <v>30.24</v>
          </cell>
          <cell r="JO77">
            <v>69.680000000000007</v>
          </cell>
          <cell r="JP77">
            <v>20.69</v>
          </cell>
          <cell r="JQ77">
            <v>0.84</v>
          </cell>
          <cell r="JR77">
            <v>5</v>
          </cell>
          <cell r="JS77">
            <v>0</v>
          </cell>
          <cell r="JT77">
            <v>7635</v>
          </cell>
          <cell r="JU77">
            <v>2.2559999999999998</v>
          </cell>
          <cell r="JV77">
            <v>2455</v>
          </cell>
          <cell r="JW77">
            <v>463.9</v>
          </cell>
          <cell r="JX77">
            <v>-1.7999999999999999E-2</v>
          </cell>
          <cell r="JY77">
            <v>-137</v>
          </cell>
          <cell r="JZ77">
            <v>-121</v>
          </cell>
          <cell r="KA77">
            <v>0</v>
          </cell>
          <cell r="KB77">
            <v>441.7</v>
          </cell>
          <cell r="KC77">
            <v>7826</v>
          </cell>
          <cell r="KD77">
            <v>3456744</v>
          </cell>
          <cell r="KE77">
            <v>120552</v>
          </cell>
          <cell r="KF77">
            <v>186149</v>
          </cell>
          <cell r="KG77">
            <v>545316</v>
          </cell>
        </row>
        <row r="78">
          <cell r="E78">
            <v>1359</v>
          </cell>
          <cell r="F78">
            <v>1359</v>
          </cell>
          <cell r="G78" t="str">
            <v>COLO-NESCO</v>
          </cell>
          <cell r="H78" t="str">
            <v>Colo-Nesco</v>
          </cell>
          <cell r="I78">
            <v>0</v>
          </cell>
          <cell r="J78">
            <v>0</v>
          </cell>
          <cell r="K78">
            <v>0</v>
          </cell>
          <cell r="L78">
            <v>1359</v>
          </cell>
          <cell r="M78">
            <v>5090041</v>
          </cell>
          <cell r="N78">
            <v>60802</v>
          </cell>
          <cell r="O78">
            <v>170169</v>
          </cell>
          <cell r="P78">
            <v>200000</v>
          </cell>
          <cell r="Q78">
            <v>132000</v>
          </cell>
          <cell r="R78">
            <v>100000</v>
          </cell>
          <cell r="S78">
            <v>101300</v>
          </cell>
          <cell r="T78">
            <v>333400</v>
          </cell>
          <cell r="U78">
            <v>0</v>
          </cell>
          <cell r="V78">
            <v>2634638</v>
          </cell>
          <cell r="W78">
            <v>6990</v>
          </cell>
          <cell r="X78">
            <v>636765</v>
          </cell>
          <cell r="Y78">
            <v>0</v>
          </cell>
          <cell r="Z78">
            <v>40000</v>
          </cell>
          <cell r="AA78">
            <v>240000</v>
          </cell>
          <cell r="AB78">
            <v>9746105</v>
          </cell>
          <cell r="AC78">
            <v>0</v>
          </cell>
          <cell r="AD78">
            <v>0</v>
          </cell>
          <cell r="AE78">
            <v>0</v>
          </cell>
          <cell r="AF78">
            <v>9746105</v>
          </cell>
          <cell r="AG78">
            <v>3662626</v>
          </cell>
          <cell r="AH78">
            <v>13408731</v>
          </cell>
          <cell r="AI78">
            <v>5059000</v>
          </cell>
          <cell r="AJ78">
            <v>155000</v>
          </cell>
          <cell r="AK78">
            <v>425000</v>
          </cell>
          <cell r="AL78">
            <v>224000</v>
          </cell>
          <cell r="AM78">
            <v>380000</v>
          </cell>
          <cell r="AN78">
            <v>315000</v>
          </cell>
          <cell r="AO78">
            <v>947500</v>
          </cell>
          <cell r="AP78">
            <v>425000</v>
          </cell>
          <cell r="AQ78">
            <v>0</v>
          </cell>
          <cell r="AR78">
            <v>2871500</v>
          </cell>
          <cell r="AS78">
            <v>278000</v>
          </cell>
          <cell r="AT78">
            <v>1050000</v>
          </cell>
          <cell r="AU78">
            <v>857906</v>
          </cell>
          <cell r="AV78">
            <v>238817</v>
          </cell>
          <cell r="AW78">
            <v>2146723</v>
          </cell>
          <cell r="AX78">
            <v>10355223</v>
          </cell>
          <cell r="AY78">
            <v>260171</v>
          </cell>
          <cell r="AZ78">
            <v>10615394</v>
          </cell>
          <cell r="BA78">
            <v>2793337</v>
          </cell>
          <cell r="BB78">
            <v>13408731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20</v>
          </cell>
          <cell r="BZ78">
            <v>2023</v>
          </cell>
          <cell r="CA78">
            <v>2027</v>
          </cell>
          <cell r="CB78">
            <v>10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2023</v>
          </cell>
          <cell r="CO78">
            <v>2032</v>
          </cell>
          <cell r="CP78">
            <v>1.34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2.7</v>
          </cell>
          <cell r="CY78">
            <v>0</v>
          </cell>
          <cell r="CZ78">
            <v>1</v>
          </cell>
          <cell r="DA78">
            <v>356005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517081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2505964</v>
          </cell>
          <cell r="DY78">
            <v>271867</v>
          </cell>
          <cell r="DZ78">
            <v>0</v>
          </cell>
          <cell r="EA78">
            <v>0</v>
          </cell>
          <cell r="EB78">
            <v>0</v>
          </cell>
          <cell r="EC78">
            <v>210000</v>
          </cell>
          <cell r="ED78">
            <v>160000</v>
          </cell>
          <cell r="EE78">
            <v>0</v>
          </cell>
          <cell r="EF78">
            <v>3147831</v>
          </cell>
          <cell r="EG78">
            <v>500000</v>
          </cell>
          <cell r="EH78">
            <v>0</v>
          </cell>
          <cell r="EI78">
            <v>2875964</v>
          </cell>
          <cell r="EJ78">
            <v>0</v>
          </cell>
          <cell r="EK78">
            <v>517081</v>
          </cell>
          <cell r="EL78">
            <v>517081</v>
          </cell>
          <cell r="EM78">
            <v>127341</v>
          </cell>
          <cell r="EN78">
            <v>644422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859926</v>
          </cell>
          <cell r="ET78">
            <v>0</v>
          </cell>
          <cell r="EU78">
            <v>5152180</v>
          </cell>
          <cell r="EV78">
            <v>0</v>
          </cell>
          <cell r="EW78">
            <v>8.5409199999999998</v>
          </cell>
          <cell r="EX78">
            <v>1.36239</v>
          </cell>
          <cell r="EY78">
            <v>0</v>
          </cell>
          <cell r="EZ78">
            <v>0</v>
          </cell>
          <cell r="FA78">
            <v>1.34</v>
          </cell>
          <cell r="FB78">
            <v>0.33</v>
          </cell>
          <cell r="FC78">
            <v>0</v>
          </cell>
          <cell r="FD78">
            <v>0</v>
          </cell>
          <cell r="FE78">
            <v>2.2284700000000002</v>
          </cell>
          <cell r="FF78">
            <v>0</v>
          </cell>
          <cell r="FG78">
            <v>13.801780000000001</v>
          </cell>
          <cell r="FH78">
            <v>0</v>
          </cell>
          <cell r="FI78">
            <v>0</v>
          </cell>
          <cell r="FJ78">
            <v>7.8363800000000001</v>
          </cell>
          <cell r="FK78">
            <v>0.70454000000000006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4875169</v>
          </cell>
          <cell r="GK78">
            <v>7413</v>
          </cell>
          <cell r="GL78">
            <v>3573066</v>
          </cell>
          <cell r="GM78">
            <v>0</v>
          </cell>
          <cell r="GN78">
            <v>137141</v>
          </cell>
          <cell r="GO78">
            <v>309270</v>
          </cell>
          <cell r="GP78">
            <v>165579</v>
          </cell>
          <cell r="GQ78">
            <v>1146</v>
          </cell>
          <cell r="GR78">
            <v>29031</v>
          </cell>
          <cell r="GS78">
            <v>31884</v>
          </cell>
          <cell r="GT78">
            <v>0</v>
          </cell>
          <cell r="GU78">
            <v>69831</v>
          </cell>
          <cell r="GV78">
            <v>0</v>
          </cell>
          <cell r="GW78">
            <v>0</v>
          </cell>
          <cell r="GX78">
            <v>0</v>
          </cell>
          <cell r="GY78">
            <v>-463</v>
          </cell>
          <cell r="GZ78">
            <v>4875169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302710</v>
          </cell>
          <cell r="HG78">
            <v>0</v>
          </cell>
          <cell r="HH78">
            <v>28415</v>
          </cell>
          <cell r="HI78">
            <v>85250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3457892</v>
          </cell>
          <cell r="HO78">
            <v>150905</v>
          </cell>
          <cell r="HP78">
            <v>171299</v>
          </cell>
          <cell r="HQ78">
            <v>425728</v>
          </cell>
          <cell r="HR78">
            <v>165762</v>
          </cell>
          <cell r="HS78">
            <v>963</v>
          </cell>
          <cell r="HT78">
            <v>28104</v>
          </cell>
          <cell r="HU78">
            <v>30872</v>
          </cell>
          <cell r="HV78">
            <v>0</v>
          </cell>
          <cell r="HW78">
            <v>83934</v>
          </cell>
          <cell r="HX78">
            <v>0</v>
          </cell>
          <cell r="HY78">
            <v>0</v>
          </cell>
          <cell r="HZ78">
            <v>0</v>
          </cell>
          <cell r="IA78">
            <v>-7695</v>
          </cell>
          <cell r="IB78">
            <v>5059979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309346</v>
          </cell>
          <cell r="II78">
            <v>0</v>
          </cell>
          <cell r="IJ78">
            <v>34999</v>
          </cell>
          <cell r="IK78">
            <v>76350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5059979</v>
          </cell>
          <cell r="IQ78">
            <v>0</v>
          </cell>
          <cell r="IR78">
            <v>0</v>
          </cell>
          <cell r="IS78">
            <v>20.010000000000002</v>
          </cell>
          <cell r="IT78">
            <v>0</v>
          </cell>
          <cell r="IU78">
            <v>2.2160000000000002</v>
          </cell>
          <cell r="IV78">
            <v>0.21</v>
          </cell>
          <cell r="IW78">
            <v>454.9</v>
          </cell>
          <cell r="IX78">
            <v>0</v>
          </cell>
          <cell r="IY78">
            <v>11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55.76</v>
          </cell>
          <cell r="JI78">
            <v>16.440000000000001</v>
          </cell>
          <cell r="JJ78">
            <v>9.08</v>
          </cell>
          <cell r="JK78">
            <v>30.24</v>
          </cell>
          <cell r="JL78">
            <v>8.2200000000000006</v>
          </cell>
          <cell r="JM78">
            <v>12.71</v>
          </cell>
          <cell r="JN78">
            <v>34.56</v>
          </cell>
          <cell r="JO78">
            <v>55.49</v>
          </cell>
          <cell r="JP78">
            <v>25.48</v>
          </cell>
          <cell r="JQ78">
            <v>0.26</v>
          </cell>
          <cell r="JR78">
            <v>0</v>
          </cell>
          <cell r="JS78">
            <v>0</v>
          </cell>
          <cell r="JT78">
            <v>7635</v>
          </cell>
          <cell r="JU78">
            <v>2.3479999999999999</v>
          </cell>
          <cell r="JV78">
            <v>0</v>
          </cell>
          <cell r="JW78">
            <v>452.9</v>
          </cell>
          <cell r="JX78">
            <v>0.877</v>
          </cell>
          <cell r="JY78">
            <v>-939</v>
          </cell>
          <cell r="JZ78">
            <v>5919</v>
          </cell>
          <cell r="KA78">
            <v>0</v>
          </cell>
          <cell r="KB78">
            <v>454.9</v>
          </cell>
          <cell r="KC78">
            <v>7826</v>
          </cell>
          <cell r="KD78">
            <v>3560047</v>
          </cell>
          <cell r="KE78">
            <v>0</v>
          </cell>
          <cell r="KF78">
            <v>219817</v>
          </cell>
          <cell r="KG78">
            <v>434265</v>
          </cell>
        </row>
        <row r="79">
          <cell r="E79">
            <v>1368</v>
          </cell>
          <cell r="F79">
            <v>1368</v>
          </cell>
          <cell r="G79" t="str">
            <v>COLUMBUS</v>
          </cell>
          <cell r="H79" t="str">
            <v>Columbus</v>
          </cell>
          <cell r="I79">
            <v>0</v>
          </cell>
          <cell r="J79">
            <v>0</v>
          </cell>
          <cell r="K79">
            <v>0</v>
          </cell>
          <cell r="L79">
            <v>1368</v>
          </cell>
          <cell r="M79">
            <v>3044657</v>
          </cell>
          <cell r="N79">
            <v>63928</v>
          </cell>
          <cell r="O79">
            <v>384710</v>
          </cell>
          <cell r="P79">
            <v>62102</v>
          </cell>
          <cell r="Q79">
            <v>101588</v>
          </cell>
          <cell r="R79">
            <v>22495</v>
          </cell>
          <cell r="S79">
            <v>75985</v>
          </cell>
          <cell r="T79">
            <v>382216</v>
          </cell>
          <cell r="U79">
            <v>0</v>
          </cell>
          <cell r="V79">
            <v>6524884</v>
          </cell>
          <cell r="W79">
            <v>24311</v>
          </cell>
          <cell r="X79">
            <v>1017090</v>
          </cell>
          <cell r="Y79">
            <v>0</v>
          </cell>
          <cell r="Z79">
            <v>283662</v>
          </cell>
          <cell r="AA79">
            <v>617259</v>
          </cell>
          <cell r="AB79">
            <v>12604887</v>
          </cell>
          <cell r="AC79">
            <v>0</v>
          </cell>
          <cell r="AD79">
            <v>551070</v>
          </cell>
          <cell r="AE79">
            <v>0</v>
          </cell>
          <cell r="AF79">
            <v>13155957</v>
          </cell>
          <cell r="AG79">
            <v>8858761</v>
          </cell>
          <cell r="AH79">
            <v>22014718</v>
          </cell>
          <cell r="AI79">
            <v>7669054</v>
          </cell>
          <cell r="AJ79">
            <v>456278</v>
          </cell>
          <cell r="AK79">
            <v>542440</v>
          </cell>
          <cell r="AL79">
            <v>476782</v>
          </cell>
          <cell r="AM79">
            <v>490315</v>
          </cell>
          <cell r="AN79">
            <v>402038</v>
          </cell>
          <cell r="AO79">
            <v>922677</v>
          </cell>
          <cell r="AP79">
            <v>491912</v>
          </cell>
          <cell r="AQ79">
            <v>0</v>
          </cell>
          <cell r="AR79">
            <v>3782442</v>
          </cell>
          <cell r="AS79">
            <v>623796</v>
          </cell>
          <cell r="AT79">
            <v>544400</v>
          </cell>
          <cell r="AU79">
            <v>511419</v>
          </cell>
          <cell r="AV79">
            <v>417417</v>
          </cell>
          <cell r="AW79">
            <v>1473236</v>
          </cell>
          <cell r="AX79">
            <v>13548528</v>
          </cell>
          <cell r="AY79">
            <v>551070</v>
          </cell>
          <cell r="AZ79">
            <v>14099598</v>
          </cell>
          <cell r="BA79">
            <v>7915120</v>
          </cell>
          <cell r="BB79">
            <v>22014718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20</v>
          </cell>
          <cell r="BZ79">
            <v>2023</v>
          </cell>
          <cell r="CA79">
            <v>2027</v>
          </cell>
          <cell r="CB79">
            <v>10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2016</v>
          </cell>
          <cell r="CO79">
            <v>2025</v>
          </cell>
          <cell r="CP79">
            <v>0.67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0.13500000000000001</v>
          </cell>
          <cell r="CX79">
            <v>2.7</v>
          </cell>
          <cell r="CY79">
            <v>0</v>
          </cell>
          <cell r="CZ79">
            <v>10</v>
          </cell>
          <cell r="DA79">
            <v>592585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197563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2474740</v>
          </cell>
          <cell r="DY79">
            <v>26172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2500912</v>
          </cell>
          <cell r="EG79">
            <v>270000</v>
          </cell>
          <cell r="EH79">
            <v>0</v>
          </cell>
          <cell r="EI79">
            <v>2474740</v>
          </cell>
          <cell r="EJ79">
            <v>0</v>
          </cell>
          <cell r="EK79">
            <v>197563</v>
          </cell>
          <cell r="EL79">
            <v>197563</v>
          </cell>
          <cell r="EM79">
            <v>97307</v>
          </cell>
          <cell r="EN79">
            <v>294870</v>
          </cell>
          <cell r="EO79">
            <v>0</v>
          </cell>
          <cell r="EP79">
            <v>0</v>
          </cell>
          <cell r="EQ79">
            <v>0</v>
          </cell>
          <cell r="ER79">
            <v>39651</v>
          </cell>
          <cell r="ES79">
            <v>0</v>
          </cell>
          <cell r="ET79">
            <v>0</v>
          </cell>
          <cell r="EU79">
            <v>3105434</v>
          </cell>
          <cell r="EV79">
            <v>0</v>
          </cell>
          <cell r="EW79">
            <v>8.5144400000000005</v>
          </cell>
          <cell r="EX79">
            <v>0.91925999999999997</v>
          </cell>
          <cell r="EY79">
            <v>0</v>
          </cell>
          <cell r="EZ79">
            <v>0</v>
          </cell>
          <cell r="FA79">
            <v>0.67</v>
          </cell>
          <cell r="FB79">
            <v>0.33</v>
          </cell>
          <cell r="FC79">
            <v>0</v>
          </cell>
          <cell r="FD79">
            <v>0.13500000000000001</v>
          </cell>
          <cell r="FE79">
            <v>0</v>
          </cell>
          <cell r="FF79">
            <v>0</v>
          </cell>
          <cell r="FG79">
            <v>10.5687</v>
          </cell>
          <cell r="FH79">
            <v>0</v>
          </cell>
          <cell r="FI79">
            <v>0</v>
          </cell>
          <cell r="FJ79">
            <v>8.4256799999999998</v>
          </cell>
          <cell r="FK79">
            <v>8.8760000000000006E-2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8096153</v>
          </cell>
          <cell r="GK79">
            <v>7413</v>
          </cell>
          <cell r="GL79">
            <v>5610158</v>
          </cell>
          <cell r="GM79">
            <v>0</v>
          </cell>
          <cell r="GN79">
            <v>329382</v>
          </cell>
          <cell r="GO79">
            <v>882666</v>
          </cell>
          <cell r="GP79">
            <v>284815</v>
          </cell>
          <cell r="GQ79">
            <v>14258</v>
          </cell>
          <cell r="GR79">
            <v>45549</v>
          </cell>
          <cell r="GS79">
            <v>49758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8096153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405166</v>
          </cell>
          <cell r="HG79">
            <v>0</v>
          </cell>
          <cell r="HH79">
            <v>51365</v>
          </cell>
          <cell r="HI79">
            <v>118608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5664407</v>
          </cell>
          <cell r="HO79">
            <v>1853</v>
          </cell>
          <cell r="HP79">
            <v>383353</v>
          </cell>
          <cell r="HQ79">
            <v>803278</v>
          </cell>
          <cell r="HR79">
            <v>283697</v>
          </cell>
          <cell r="HS79">
            <v>15376</v>
          </cell>
          <cell r="HT79">
            <v>45989</v>
          </cell>
          <cell r="HU79">
            <v>50256</v>
          </cell>
          <cell r="HV79">
            <v>0</v>
          </cell>
          <cell r="HW79">
            <v>187764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8310672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411144</v>
          </cell>
          <cell r="II79">
            <v>0</v>
          </cell>
          <cell r="IJ79">
            <v>63439</v>
          </cell>
          <cell r="IK79">
            <v>133613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8310672</v>
          </cell>
          <cell r="IQ79">
            <v>0</v>
          </cell>
          <cell r="IR79">
            <v>0</v>
          </cell>
          <cell r="IS79">
            <v>23.56</v>
          </cell>
          <cell r="IT79">
            <v>0</v>
          </cell>
          <cell r="IU79">
            <v>4.7</v>
          </cell>
          <cell r="IV79">
            <v>21.95</v>
          </cell>
          <cell r="IW79">
            <v>757.2</v>
          </cell>
          <cell r="IX79">
            <v>0</v>
          </cell>
          <cell r="IY79">
            <v>22.5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504</v>
          </cell>
          <cell r="JE79">
            <v>0</v>
          </cell>
          <cell r="JF79">
            <v>0</v>
          </cell>
          <cell r="JG79">
            <v>1.49</v>
          </cell>
          <cell r="JH79">
            <v>105.21</v>
          </cell>
          <cell r="JI79">
            <v>35.619999999999997</v>
          </cell>
          <cell r="JJ79">
            <v>27.83</v>
          </cell>
          <cell r="JK79">
            <v>41.76</v>
          </cell>
          <cell r="JL79">
            <v>35.619999999999997</v>
          </cell>
          <cell r="JM79">
            <v>39.950000000000003</v>
          </cell>
          <cell r="JN79">
            <v>39.6</v>
          </cell>
          <cell r="JO79">
            <v>115.17</v>
          </cell>
          <cell r="JP79">
            <v>24.84</v>
          </cell>
          <cell r="JQ79">
            <v>23.07</v>
          </cell>
          <cell r="JR79">
            <v>0</v>
          </cell>
          <cell r="JS79">
            <v>0</v>
          </cell>
          <cell r="JT79">
            <v>7635</v>
          </cell>
          <cell r="JU79">
            <v>4.8769999999999998</v>
          </cell>
          <cell r="JV79">
            <v>10132</v>
          </cell>
          <cell r="JW79">
            <v>741.9</v>
          </cell>
          <cell r="JX79">
            <v>-0.08</v>
          </cell>
          <cell r="JY79">
            <v>-611</v>
          </cell>
          <cell r="JZ79">
            <v>-540</v>
          </cell>
          <cell r="KA79">
            <v>511</v>
          </cell>
          <cell r="KB79">
            <v>757.2</v>
          </cell>
          <cell r="KC79">
            <v>7826</v>
          </cell>
          <cell r="KD79">
            <v>5925847</v>
          </cell>
          <cell r="KE79">
            <v>0</v>
          </cell>
          <cell r="KF79">
            <v>413111</v>
          </cell>
          <cell r="KG79">
            <v>901320</v>
          </cell>
        </row>
        <row r="80">
          <cell r="E80">
            <v>1413</v>
          </cell>
          <cell r="F80">
            <v>1413</v>
          </cell>
          <cell r="G80" t="str">
            <v>COON RAPIDS-BAYARD</v>
          </cell>
          <cell r="H80" t="str">
            <v>Coon Rapids-Bayard</v>
          </cell>
          <cell r="I80">
            <v>0</v>
          </cell>
          <cell r="J80">
            <v>0</v>
          </cell>
          <cell r="K80">
            <v>0</v>
          </cell>
          <cell r="L80">
            <v>1413</v>
          </cell>
          <cell r="M80">
            <v>2748179</v>
          </cell>
          <cell r="N80">
            <v>37731</v>
          </cell>
          <cell r="O80">
            <v>158655</v>
          </cell>
          <cell r="P80">
            <v>165000</v>
          </cell>
          <cell r="Q80">
            <v>223600</v>
          </cell>
          <cell r="R80">
            <v>100000</v>
          </cell>
          <cell r="S80">
            <v>193000</v>
          </cell>
          <cell r="T80">
            <v>132000</v>
          </cell>
          <cell r="U80">
            <v>0</v>
          </cell>
          <cell r="V80">
            <v>3224067</v>
          </cell>
          <cell r="W80">
            <v>9496</v>
          </cell>
          <cell r="X80">
            <v>716500</v>
          </cell>
          <cell r="Y80">
            <v>0</v>
          </cell>
          <cell r="Z80">
            <v>110000</v>
          </cell>
          <cell r="AA80">
            <v>330000</v>
          </cell>
          <cell r="AB80">
            <v>8148228</v>
          </cell>
          <cell r="AC80">
            <v>0</v>
          </cell>
          <cell r="AD80">
            <v>507000</v>
          </cell>
          <cell r="AE80">
            <v>0</v>
          </cell>
          <cell r="AF80">
            <v>8655228</v>
          </cell>
          <cell r="AG80">
            <v>3655472</v>
          </cell>
          <cell r="AH80">
            <v>12310700</v>
          </cell>
          <cell r="AI80">
            <v>4915000</v>
          </cell>
          <cell r="AJ80">
            <v>300000</v>
          </cell>
          <cell r="AK80">
            <v>305000</v>
          </cell>
          <cell r="AL80">
            <v>300000</v>
          </cell>
          <cell r="AM80">
            <v>390000</v>
          </cell>
          <cell r="AN80">
            <v>395000</v>
          </cell>
          <cell r="AO80">
            <v>786000</v>
          </cell>
          <cell r="AP80">
            <v>340000</v>
          </cell>
          <cell r="AQ80">
            <v>0</v>
          </cell>
          <cell r="AR80">
            <v>2816000</v>
          </cell>
          <cell r="AS80">
            <v>400000</v>
          </cell>
          <cell r="AT80">
            <v>750000</v>
          </cell>
          <cell r="AU80">
            <v>500000</v>
          </cell>
          <cell r="AV80">
            <v>236289</v>
          </cell>
          <cell r="AW80">
            <v>1486289</v>
          </cell>
          <cell r="AX80">
            <v>9617289</v>
          </cell>
          <cell r="AY80">
            <v>507000</v>
          </cell>
          <cell r="AZ80">
            <v>10124289</v>
          </cell>
          <cell r="BA80">
            <v>2186411</v>
          </cell>
          <cell r="BB80">
            <v>12310700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20</v>
          </cell>
          <cell r="BZ80">
            <v>2023</v>
          </cell>
          <cell r="CA80">
            <v>2027</v>
          </cell>
          <cell r="CB80">
            <v>10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2023</v>
          </cell>
          <cell r="CO80">
            <v>2032</v>
          </cell>
          <cell r="CP80">
            <v>1.34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2.7</v>
          </cell>
          <cell r="CY80">
            <v>0</v>
          </cell>
          <cell r="CZ80">
            <v>6</v>
          </cell>
          <cell r="DA80">
            <v>345303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342252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1958184</v>
          </cell>
          <cell r="DY80">
            <v>97097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2055281</v>
          </cell>
          <cell r="EG80">
            <v>300000</v>
          </cell>
          <cell r="EH80">
            <v>0</v>
          </cell>
          <cell r="EI80">
            <v>1958184</v>
          </cell>
          <cell r="EJ80">
            <v>200571</v>
          </cell>
          <cell r="EK80">
            <v>141681</v>
          </cell>
          <cell r="EL80">
            <v>342252</v>
          </cell>
          <cell r="EM80">
            <v>84286</v>
          </cell>
          <cell r="EN80">
            <v>426538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2781819</v>
          </cell>
          <cell r="EV80">
            <v>0</v>
          </cell>
          <cell r="EW80">
            <v>8.1583199999999998</v>
          </cell>
          <cell r="EX80">
            <v>1.19164</v>
          </cell>
          <cell r="EY80">
            <v>0</v>
          </cell>
          <cell r="EZ80">
            <v>0</v>
          </cell>
          <cell r="FA80">
            <v>1.34</v>
          </cell>
          <cell r="FB80">
            <v>0.33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11.019959999999999</v>
          </cell>
          <cell r="FH80">
            <v>0</v>
          </cell>
          <cell r="FI80">
            <v>0</v>
          </cell>
          <cell r="FJ80">
            <v>7.7781599999999997</v>
          </cell>
          <cell r="FK80">
            <v>0.38016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4755204</v>
          </cell>
          <cell r="GK80">
            <v>7525</v>
          </cell>
          <cell r="GL80">
            <v>3213175</v>
          </cell>
          <cell r="GM80">
            <v>0</v>
          </cell>
          <cell r="GN80">
            <v>183377</v>
          </cell>
          <cell r="GO80">
            <v>518096</v>
          </cell>
          <cell r="GP80">
            <v>156768</v>
          </cell>
          <cell r="GQ80">
            <v>0</v>
          </cell>
          <cell r="GR80">
            <v>25778</v>
          </cell>
          <cell r="GS80">
            <v>28312</v>
          </cell>
          <cell r="GT80">
            <v>0</v>
          </cell>
          <cell r="GU80">
            <v>116028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4755204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262099</v>
          </cell>
          <cell r="HG80">
            <v>0</v>
          </cell>
          <cell r="HH80">
            <v>25949</v>
          </cell>
          <cell r="HI80">
            <v>100076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3292475</v>
          </cell>
          <cell r="HO80">
            <v>0</v>
          </cell>
          <cell r="HP80">
            <v>210726</v>
          </cell>
          <cell r="HQ80">
            <v>578623</v>
          </cell>
          <cell r="HR80">
            <v>162839</v>
          </cell>
          <cell r="HS80">
            <v>0</v>
          </cell>
          <cell r="HT80">
            <v>26429</v>
          </cell>
          <cell r="HU80">
            <v>29032</v>
          </cell>
          <cell r="HV80">
            <v>0</v>
          </cell>
          <cell r="HW80">
            <v>118331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4939055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268107</v>
          </cell>
          <cell r="II80">
            <v>0</v>
          </cell>
          <cell r="IJ80">
            <v>31819</v>
          </cell>
          <cell r="IK80">
            <v>91620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4939055</v>
          </cell>
          <cell r="IQ80">
            <v>0</v>
          </cell>
          <cell r="IR80">
            <v>0</v>
          </cell>
          <cell r="IS80">
            <v>23.71</v>
          </cell>
          <cell r="IT80">
            <v>1</v>
          </cell>
          <cell r="IU80">
            <v>2.181</v>
          </cell>
          <cell r="IV80">
            <v>1.31</v>
          </cell>
          <cell r="IW80">
            <v>435</v>
          </cell>
          <cell r="IX80">
            <v>0</v>
          </cell>
          <cell r="IY80">
            <v>7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74.69</v>
          </cell>
          <cell r="JI80">
            <v>10.96</v>
          </cell>
          <cell r="JJ80">
            <v>28.45</v>
          </cell>
          <cell r="JK80">
            <v>35.28</v>
          </cell>
          <cell r="JL80">
            <v>8.2200000000000006</v>
          </cell>
          <cell r="JM80">
            <v>29.65</v>
          </cell>
          <cell r="JN80">
            <v>32.4</v>
          </cell>
          <cell r="JO80">
            <v>70.27</v>
          </cell>
          <cell r="JP80">
            <v>22.33</v>
          </cell>
          <cell r="JQ80">
            <v>1.36</v>
          </cell>
          <cell r="JR80">
            <v>1</v>
          </cell>
          <cell r="JS80">
            <v>0</v>
          </cell>
          <cell r="JT80">
            <v>7747</v>
          </cell>
          <cell r="JU80">
            <v>2.16</v>
          </cell>
          <cell r="JV80">
            <v>22253</v>
          </cell>
          <cell r="JW80">
            <v>425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435</v>
          </cell>
          <cell r="KC80">
            <v>7938</v>
          </cell>
          <cell r="KD80">
            <v>3453030</v>
          </cell>
          <cell r="KE80">
            <v>0</v>
          </cell>
          <cell r="KF80">
            <v>205197</v>
          </cell>
          <cell r="KG80">
            <v>557803</v>
          </cell>
        </row>
        <row r="81">
          <cell r="E81">
            <v>1431</v>
          </cell>
          <cell r="F81">
            <v>1431</v>
          </cell>
          <cell r="G81" t="str">
            <v>CORNING</v>
          </cell>
          <cell r="H81" t="str">
            <v>Corning</v>
          </cell>
          <cell r="I81">
            <v>0</v>
          </cell>
          <cell r="J81">
            <v>0</v>
          </cell>
          <cell r="K81">
            <v>0</v>
          </cell>
          <cell r="L81">
            <v>1431</v>
          </cell>
          <cell r="M81">
            <v>4452433</v>
          </cell>
          <cell r="N81">
            <v>135863</v>
          </cell>
          <cell r="O81">
            <v>209624</v>
          </cell>
          <cell r="P81">
            <v>1335000</v>
          </cell>
          <cell r="Q81">
            <v>315500</v>
          </cell>
          <cell r="R81">
            <v>0</v>
          </cell>
          <cell r="S81">
            <v>0</v>
          </cell>
          <cell r="T81">
            <v>881500</v>
          </cell>
          <cell r="U81">
            <v>0</v>
          </cell>
          <cell r="V81">
            <v>2009345</v>
          </cell>
          <cell r="W81">
            <v>5026</v>
          </cell>
          <cell r="X81">
            <v>137000</v>
          </cell>
          <cell r="Y81">
            <v>0</v>
          </cell>
          <cell r="Z81">
            <v>90000</v>
          </cell>
          <cell r="AA81">
            <v>575000</v>
          </cell>
          <cell r="AB81">
            <v>10146291</v>
          </cell>
          <cell r="AC81">
            <v>5180000</v>
          </cell>
          <cell r="AD81">
            <v>121225</v>
          </cell>
          <cell r="AE81">
            <v>0</v>
          </cell>
          <cell r="AF81">
            <v>15447516</v>
          </cell>
          <cell r="AG81">
            <v>16069884</v>
          </cell>
          <cell r="AH81">
            <v>31517400</v>
          </cell>
          <cell r="AI81">
            <v>4715000</v>
          </cell>
          <cell r="AJ81">
            <v>87000</v>
          </cell>
          <cell r="AK81">
            <v>520000</v>
          </cell>
          <cell r="AL81">
            <v>270000</v>
          </cell>
          <cell r="AM81">
            <v>375000</v>
          </cell>
          <cell r="AN81">
            <v>140000</v>
          </cell>
          <cell r="AO81">
            <v>860000</v>
          </cell>
          <cell r="AP81">
            <v>460000</v>
          </cell>
          <cell r="AQ81">
            <v>0</v>
          </cell>
          <cell r="AR81">
            <v>2712000</v>
          </cell>
          <cell r="AS81">
            <v>506000</v>
          </cell>
          <cell r="AT81">
            <v>17189261</v>
          </cell>
          <cell r="AU81">
            <v>1544936</v>
          </cell>
          <cell r="AV81">
            <v>209739</v>
          </cell>
          <cell r="AW81">
            <v>18943936</v>
          </cell>
          <cell r="AX81">
            <v>26876936</v>
          </cell>
          <cell r="AY81">
            <v>121225</v>
          </cell>
          <cell r="AZ81">
            <v>26998161</v>
          </cell>
          <cell r="BA81">
            <v>4519239</v>
          </cell>
          <cell r="BB81">
            <v>31517400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20</v>
          </cell>
          <cell r="BZ81">
            <v>2025</v>
          </cell>
          <cell r="CA81">
            <v>2029</v>
          </cell>
          <cell r="CB81">
            <v>10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2021</v>
          </cell>
          <cell r="CO81">
            <v>2030</v>
          </cell>
          <cell r="CP81">
            <v>0.67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4.05</v>
          </cell>
          <cell r="CY81">
            <v>0</v>
          </cell>
          <cell r="CZ81">
            <v>1</v>
          </cell>
          <cell r="DA81">
            <v>295114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235527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2382024</v>
          </cell>
          <cell r="DY81">
            <v>221113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2603137</v>
          </cell>
          <cell r="EG81">
            <v>200000</v>
          </cell>
          <cell r="EH81">
            <v>0</v>
          </cell>
          <cell r="EI81">
            <v>2382024</v>
          </cell>
          <cell r="EJ81">
            <v>0</v>
          </cell>
          <cell r="EK81">
            <v>235527</v>
          </cell>
          <cell r="EL81">
            <v>235527</v>
          </cell>
          <cell r="EM81">
            <v>116006</v>
          </cell>
          <cell r="EN81">
            <v>351533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1423711</v>
          </cell>
          <cell r="ET81">
            <v>0</v>
          </cell>
          <cell r="EU81">
            <v>4578382</v>
          </cell>
          <cell r="EV81">
            <v>0</v>
          </cell>
          <cell r="EW81">
            <v>7.4366399999999997</v>
          </cell>
          <cell r="EX81">
            <v>0.57157999999999998</v>
          </cell>
          <cell r="EY81">
            <v>0</v>
          </cell>
          <cell r="EZ81">
            <v>0</v>
          </cell>
          <cell r="FA81">
            <v>0.67</v>
          </cell>
          <cell r="FB81">
            <v>0.33</v>
          </cell>
          <cell r="FC81">
            <v>0</v>
          </cell>
          <cell r="FD81">
            <v>0</v>
          </cell>
          <cell r="FE81">
            <v>4.05</v>
          </cell>
          <cell r="FF81">
            <v>0</v>
          </cell>
          <cell r="FG81">
            <v>13.05822</v>
          </cell>
          <cell r="FH81">
            <v>0</v>
          </cell>
          <cell r="FI81">
            <v>0</v>
          </cell>
          <cell r="FJ81">
            <v>6.8076400000000001</v>
          </cell>
          <cell r="FK81">
            <v>0.629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4444472</v>
          </cell>
          <cell r="GK81">
            <v>7425</v>
          </cell>
          <cell r="GL81">
            <v>3062070</v>
          </cell>
          <cell r="GM81">
            <v>0</v>
          </cell>
          <cell r="GN81">
            <v>184957</v>
          </cell>
          <cell r="GO81">
            <v>362637</v>
          </cell>
          <cell r="GP81">
            <v>149543</v>
          </cell>
          <cell r="GQ81">
            <v>2007</v>
          </cell>
          <cell r="GR81">
            <v>24929</v>
          </cell>
          <cell r="GS81">
            <v>27559</v>
          </cell>
          <cell r="GT81">
            <v>0</v>
          </cell>
          <cell r="GU81">
            <v>134434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4444472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264502</v>
          </cell>
          <cell r="HG81">
            <v>0</v>
          </cell>
          <cell r="HH81">
            <v>30584</v>
          </cell>
          <cell r="HI81">
            <v>133434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2921919</v>
          </cell>
          <cell r="HO81">
            <v>170772</v>
          </cell>
          <cell r="HP81">
            <v>191519</v>
          </cell>
          <cell r="HQ81">
            <v>360250</v>
          </cell>
          <cell r="HR81">
            <v>143330</v>
          </cell>
          <cell r="HS81">
            <v>8220</v>
          </cell>
          <cell r="HT81">
            <v>23873</v>
          </cell>
          <cell r="HU81">
            <v>26392</v>
          </cell>
          <cell r="HV81">
            <v>0</v>
          </cell>
          <cell r="HW81">
            <v>127660</v>
          </cell>
          <cell r="HX81">
            <v>0</v>
          </cell>
          <cell r="HY81">
            <v>0</v>
          </cell>
          <cell r="HZ81">
            <v>0</v>
          </cell>
          <cell r="IA81">
            <v>-22275</v>
          </cell>
          <cell r="IB81">
            <v>4440533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272682</v>
          </cell>
          <cell r="II81">
            <v>0</v>
          </cell>
          <cell r="IJ81">
            <v>38021</v>
          </cell>
          <cell r="IK81">
            <v>80168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4440533</v>
          </cell>
          <cell r="IQ81">
            <v>0</v>
          </cell>
          <cell r="IR81">
            <v>0</v>
          </cell>
          <cell r="IS81">
            <v>23.22</v>
          </cell>
          <cell r="IT81">
            <v>2</v>
          </cell>
          <cell r="IU81">
            <v>1.825</v>
          </cell>
          <cell r="IV81">
            <v>0</v>
          </cell>
          <cell r="IW81">
            <v>376.2</v>
          </cell>
          <cell r="IX81">
            <v>0</v>
          </cell>
          <cell r="IY81">
            <v>11.5</v>
          </cell>
          <cell r="IZ81">
            <v>0</v>
          </cell>
          <cell r="JA81">
            <v>0</v>
          </cell>
          <cell r="JB81">
            <v>0</v>
          </cell>
          <cell r="JC81">
            <v>301</v>
          </cell>
          <cell r="JD81">
            <v>327</v>
          </cell>
          <cell r="JE81">
            <v>0</v>
          </cell>
          <cell r="JF81">
            <v>0</v>
          </cell>
          <cell r="JG81">
            <v>0.87</v>
          </cell>
          <cell r="JH81">
            <v>47.11</v>
          </cell>
          <cell r="JI81">
            <v>13.7</v>
          </cell>
          <cell r="JJ81">
            <v>6.05</v>
          </cell>
          <cell r="JK81">
            <v>27.36</v>
          </cell>
          <cell r="JL81">
            <v>8.2200000000000006</v>
          </cell>
          <cell r="JM81">
            <v>6.66</v>
          </cell>
          <cell r="JN81">
            <v>33.119999999999997</v>
          </cell>
          <cell r="JO81">
            <v>48</v>
          </cell>
          <cell r="JP81">
            <v>24.58</v>
          </cell>
          <cell r="JQ81">
            <v>0</v>
          </cell>
          <cell r="JR81">
            <v>4</v>
          </cell>
          <cell r="JS81">
            <v>0</v>
          </cell>
          <cell r="JT81">
            <v>7647</v>
          </cell>
          <cell r="JU81">
            <v>1.8879999999999999</v>
          </cell>
          <cell r="JV81">
            <v>12062</v>
          </cell>
          <cell r="JW81">
            <v>382.1</v>
          </cell>
          <cell r="JX81">
            <v>1.3069999999999999</v>
          </cell>
          <cell r="JY81">
            <v>-2241</v>
          </cell>
          <cell r="JZ81">
            <v>8821</v>
          </cell>
          <cell r="KA81">
            <v>298</v>
          </cell>
          <cell r="KB81">
            <v>376.2</v>
          </cell>
          <cell r="KC81">
            <v>7838</v>
          </cell>
          <cell r="KD81">
            <v>2948656</v>
          </cell>
          <cell r="KE81">
            <v>2482</v>
          </cell>
          <cell r="KF81">
            <v>207456</v>
          </cell>
          <cell r="KG81">
            <v>376224</v>
          </cell>
        </row>
        <row r="82">
          <cell r="E82">
            <v>1476</v>
          </cell>
          <cell r="F82">
            <v>1476</v>
          </cell>
          <cell r="G82" t="str">
            <v>COUNCIL BLUFFS</v>
          </cell>
          <cell r="H82" t="str">
            <v>Council Bluffs</v>
          </cell>
          <cell r="I82">
            <v>0</v>
          </cell>
          <cell r="J82">
            <v>0</v>
          </cell>
          <cell r="K82">
            <v>0</v>
          </cell>
          <cell r="L82">
            <v>1476</v>
          </cell>
          <cell r="M82">
            <v>42274068</v>
          </cell>
          <cell r="N82">
            <v>1097921</v>
          </cell>
          <cell r="O82">
            <v>0</v>
          </cell>
          <cell r="P82">
            <v>2500000</v>
          </cell>
          <cell r="Q82">
            <v>480000</v>
          </cell>
          <cell r="R82">
            <v>100000</v>
          </cell>
          <cell r="S82">
            <v>775000</v>
          </cell>
          <cell r="T82">
            <v>13803500</v>
          </cell>
          <cell r="U82">
            <v>0</v>
          </cell>
          <cell r="V82">
            <v>82489832</v>
          </cell>
          <cell r="W82">
            <v>343668</v>
          </cell>
          <cell r="X82">
            <v>1740000</v>
          </cell>
          <cell r="Y82">
            <v>0</v>
          </cell>
          <cell r="Z82">
            <v>2500000</v>
          </cell>
          <cell r="AA82">
            <v>12300000</v>
          </cell>
          <cell r="AB82">
            <v>160403989</v>
          </cell>
          <cell r="AC82">
            <v>0</v>
          </cell>
          <cell r="AD82">
            <v>13030000</v>
          </cell>
          <cell r="AE82">
            <v>1000</v>
          </cell>
          <cell r="AF82">
            <v>173434989</v>
          </cell>
          <cell r="AG82">
            <v>40280008</v>
          </cell>
          <cell r="AH82">
            <v>213714997</v>
          </cell>
          <cell r="AI82">
            <v>89566000</v>
          </cell>
          <cell r="AJ82">
            <v>7101000</v>
          </cell>
          <cell r="AK82">
            <v>5530600</v>
          </cell>
          <cell r="AL82">
            <v>3015000</v>
          </cell>
          <cell r="AM82">
            <v>7300000</v>
          </cell>
          <cell r="AN82">
            <v>6240000</v>
          </cell>
          <cell r="AO82">
            <v>12685000</v>
          </cell>
          <cell r="AP82">
            <v>7250000</v>
          </cell>
          <cell r="AQ82">
            <v>0</v>
          </cell>
          <cell r="AR82">
            <v>49121600</v>
          </cell>
          <cell r="AS82">
            <v>6450000</v>
          </cell>
          <cell r="AT82">
            <v>6600000</v>
          </cell>
          <cell r="AU82">
            <v>9500000</v>
          </cell>
          <cell r="AV82">
            <v>5217363</v>
          </cell>
          <cell r="AW82">
            <v>21317363</v>
          </cell>
          <cell r="AX82">
            <v>166454963</v>
          </cell>
          <cell r="AY82">
            <v>13000000</v>
          </cell>
          <cell r="AZ82">
            <v>179454963</v>
          </cell>
          <cell r="BA82">
            <v>34260034</v>
          </cell>
          <cell r="BB82">
            <v>213714997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2022</v>
          </cell>
          <cell r="CA82">
            <v>2026</v>
          </cell>
          <cell r="CB82">
            <v>10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2019</v>
          </cell>
          <cell r="CO82">
            <v>2028</v>
          </cell>
          <cell r="CP82">
            <v>1.34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2.7</v>
          </cell>
          <cell r="CY82">
            <v>0</v>
          </cell>
          <cell r="CZ82">
            <v>0</v>
          </cell>
          <cell r="DA82">
            <v>6785066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3706815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24014933</v>
          </cell>
          <cell r="DY82">
            <v>4381796</v>
          </cell>
          <cell r="DZ82">
            <v>0</v>
          </cell>
          <cell r="EA82">
            <v>0</v>
          </cell>
          <cell r="EB82">
            <v>0</v>
          </cell>
          <cell r="EC82">
            <v>6000000</v>
          </cell>
          <cell r="ED82">
            <v>0</v>
          </cell>
          <cell r="EE82">
            <v>0</v>
          </cell>
          <cell r="EF82">
            <v>34396729</v>
          </cell>
          <cell r="EG82">
            <v>3000000</v>
          </cell>
          <cell r="EH82">
            <v>0</v>
          </cell>
          <cell r="EI82">
            <v>30014933</v>
          </cell>
          <cell r="EJ82">
            <v>0</v>
          </cell>
          <cell r="EK82">
            <v>3706815</v>
          </cell>
          <cell r="EL82">
            <v>3706815</v>
          </cell>
          <cell r="EM82">
            <v>912872</v>
          </cell>
          <cell r="EN82">
            <v>4619687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1355477</v>
          </cell>
          <cell r="ET82">
            <v>0</v>
          </cell>
          <cell r="EU82">
            <v>43371888</v>
          </cell>
          <cell r="EV82">
            <v>0</v>
          </cell>
          <cell r="EW82">
            <v>12.701779999999999</v>
          </cell>
          <cell r="EX82">
            <v>1.1112299999999999</v>
          </cell>
          <cell r="EY82">
            <v>0</v>
          </cell>
          <cell r="EZ82">
            <v>0</v>
          </cell>
          <cell r="FA82">
            <v>1.34</v>
          </cell>
          <cell r="FB82">
            <v>0.33</v>
          </cell>
          <cell r="FC82">
            <v>0</v>
          </cell>
          <cell r="FD82">
            <v>0</v>
          </cell>
          <cell r="FE82">
            <v>0.49</v>
          </cell>
          <cell r="FF82">
            <v>0</v>
          </cell>
          <cell r="FG82">
            <v>15.97301</v>
          </cell>
          <cell r="FH82">
            <v>0</v>
          </cell>
          <cell r="FI82">
            <v>0</v>
          </cell>
          <cell r="FJ82">
            <v>11.11778</v>
          </cell>
          <cell r="FK82">
            <v>1.5840000000000001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99825582</v>
          </cell>
          <cell r="GK82">
            <v>7447</v>
          </cell>
          <cell r="GL82">
            <v>64700281</v>
          </cell>
          <cell r="GM82">
            <v>502246</v>
          </cell>
          <cell r="GN82">
            <v>1462918</v>
          </cell>
          <cell r="GO82">
            <v>15608391</v>
          </cell>
          <cell r="GP82">
            <v>3496398</v>
          </cell>
          <cell r="GQ82">
            <v>0</v>
          </cell>
          <cell r="GR82">
            <v>548250</v>
          </cell>
          <cell r="GS82">
            <v>606109</v>
          </cell>
          <cell r="GT82">
            <v>0</v>
          </cell>
          <cell r="GU82">
            <v>3156387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99825582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4245337</v>
          </cell>
          <cell r="HG82">
            <v>0</v>
          </cell>
          <cell r="HH82">
            <v>489257</v>
          </cell>
          <cell r="HI82">
            <v>1430709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66779351</v>
          </cell>
          <cell r="HO82">
            <v>0</v>
          </cell>
          <cell r="HP82">
            <v>1649472</v>
          </cell>
          <cell r="HQ82">
            <v>17096578</v>
          </cell>
          <cell r="HR82">
            <v>3652305</v>
          </cell>
          <cell r="HS82">
            <v>0</v>
          </cell>
          <cell r="HT82">
            <v>568358</v>
          </cell>
          <cell r="HU82">
            <v>628330</v>
          </cell>
          <cell r="HV82">
            <v>0</v>
          </cell>
          <cell r="HW82">
            <v>3034513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103388867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4267868</v>
          </cell>
          <cell r="II82">
            <v>0</v>
          </cell>
          <cell r="IJ82">
            <v>592105</v>
          </cell>
          <cell r="IK82">
            <v>1568993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103388867</v>
          </cell>
          <cell r="IQ82">
            <v>0</v>
          </cell>
          <cell r="IR82">
            <v>2.2000000000000002</v>
          </cell>
          <cell r="IS82">
            <v>80.55</v>
          </cell>
          <cell r="IT82">
            <v>436</v>
          </cell>
          <cell r="IU82">
            <v>54.063000000000002</v>
          </cell>
          <cell r="IV82">
            <v>80.47</v>
          </cell>
          <cell r="IW82">
            <v>8632.4</v>
          </cell>
          <cell r="IX82">
            <v>0</v>
          </cell>
          <cell r="IY82">
            <v>180</v>
          </cell>
          <cell r="IZ82">
            <v>0</v>
          </cell>
          <cell r="JA82">
            <v>0</v>
          </cell>
          <cell r="JB82">
            <v>0</v>
          </cell>
          <cell r="JC82">
            <v>7657</v>
          </cell>
          <cell r="JD82">
            <v>7613</v>
          </cell>
          <cell r="JE82">
            <v>1</v>
          </cell>
          <cell r="JF82">
            <v>7635</v>
          </cell>
          <cell r="JG82">
            <v>22.33</v>
          </cell>
          <cell r="JH82">
            <v>2229.31</v>
          </cell>
          <cell r="JI82">
            <v>1252.18</v>
          </cell>
          <cell r="JJ82">
            <v>431.37</v>
          </cell>
          <cell r="JK82">
            <v>545.76</v>
          </cell>
          <cell r="JL82">
            <v>1216.56</v>
          </cell>
          <cell r="JM82">
            <v>421.74</v>
          </cell>
          <cell r="JN82">
            <v>586.79999999999995</v>
          </cell>
          <cell r="JO82">
            <v>2225.1</v>
          </cell>
          <cell r="JP82">
            <v>84.77</v>
          </cell>
          <cell r="JQ82">
            <v>95.62</v>
          </cell>
          <cell r="JR82">
            <v>465</v>
          </cell>
          <cell r="JS82">
            <v>0</v>
          </cell>
          <cell r="JT82">
            <v>7669</v>
          </cell>
          <cell r="JU82">
            <v>50.679000000000002</v>
          </cell>
          <cell r="JV82">
            <v>175707</v>
          </cell>
          <cell r="JW82">
            <v>8707.7000000000007</v>
          </cell>
          <cell r="JX82">
            <v>7.8</v>
          </cell>
          <cell r="JY82">
            <v>59818</v>
          </cell>
          <cell r="JZ82">
            <v>52642</v>
          </cell>
          <cell r="KA82">
            <v>7643</v>
          </cell>
          <cell r="KB82">
            <v>8632.4</v>
          </cell>
          <cell r="KC82">
            <v>7860</v>
          </cell>
          <cell r="KD82">
            <v>67850664</v>
          </cell>
          <cell r="KE82">
            <v>0</v>
          </cell>
          <cell r="KF82">
            <v>1816202</v>
          </cell>
          <cell r="KG82">
            <v>17489286</v>
          </cell>
        </row>
        <row r="83">
          <cell r="E83">
            <v>1503</v>
          </cell>
          <cell r="F83">
            <v>1503</v>
          </cell>
          <cell r="G83" t="str">
            <v>CRESTON</v>
          </cell>
          <cell r="H83" t="str">
            <v>Creston</v>
          </cell>
          <cell r="I83">
            <v>0</v>
          </cell>
          <cell r="J83">
            <v>0</v>
          </cell>
          <cell r="K83">
            <v>0</v>
          </cell>
          <cell r="L83">
            <v>1503</v>
          </cell>
          <cell r="M83">
            <v>6814132</v>
          </cell>
          <cell r="N83">
            <v>345516</v>
          </cell>
          <cell r="O83">
            <v>683805</v>
          </cell>
          <cell r="P83">
            <v>1000000</v>
          </cell>
          <cell r="Q83">
            <v>227000</v>
          </cell>
          <cell r="R83">
            <v>260000</v>
          </cell>
          <cell r="S83">
            <v>450000</v>
          </cell>
          <cell r="T83">
            <v>336000</v>
          </cell>
          <cell r="U83">
            <v>0</v>
          </cell>
          <cell r="V83">
            <v>11143161</v>
          </cell>
          <cell r="W83">
            <v>44844</v>
          </cell>
          <cell r="X83">
            <v>160000</v>
          </cell>
          <cell r="Y83">
            <v>0</v>
          </cell>
          <cell r="Z83">
            <v>390000</v>
          </cell>
          <cell r="AA83">
            <v>1160000</v>
          </cell>
          <cell r="AB83">
            <v>23014458</v>
          </cell>
          <cell r="AC83">
            <v>19000000</v>
          </cell>
          <cell r="AD83">
            <v>15000</v>
          </cell>
          <cell r="AE83">
            <v>30000</v>
          </cell>
          <cell r="AF83">
            <v>42059458</v>
          </cell>
          <cell r="AG83">
            <v>13848846</v>
          </cell>
          <cell r="AH83">
            <v>55908304</v>
          </cell>
          <cell r="AI83">
            <v>14915000</v>
          </cell>
          <cell r="AJ83">
            <v>700000</v>
          </cell>
          <cell r="AK83">
            <v>1255000</v>
          </cell>
          <cell r="AL83">
            <v>480000</v>
          </cell>
          <cell r="AM83">
            <v>1300000</v>
          </cell>
          <cell r="AN83">
            <v>350000</v>
          </cell>
          <cell r="AO83">
            <v>2290000</v>
          </cell>
          <cell r="AP83">
            <v>1390000</v>
          </cell>
          <cell r="AQ83">
            <v>0</v>
          </cell>
          <cell r="AR83">
            <v>7765000</v>
          </cell>
          <cell r="AS83">
            <v>1045000</v>
          </cell>
          <cell r="AT83">
            <v>21000000</v>
          </cell>
          <cell r="AU83">
            <v>0</v>
          </cell>
          <cell r="AV83">
            <v>769756</v>
          </cell>
          <cell r="AW83">
            <v>21769756</v>
          </cell>
          <cell r="AX83">
            <v>45494756</v>
          </cell>
          <cell r="AY83">
            <v>15000</v>
          </cell>
          <cell r="AZ83">
            <v>45509756</v>
          </cell>
          <cell r="BA83">
            <v>10398548</v>
          </cell>
          <cell r="BB83">
            <v>55908304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20</v>
          </cell>
          <cell r="BZ83">
            <v>2023</v>
          </cell>
          <cell r="CA83">
            <v>2027</v>
          </cell>
          <cell r="CB83">
            <v>10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20</v>
          </cell>
          <cell r="CN83">
            <v>2022</v>
          </cell>
          <cell r="CO83">
            <v>2031</v>
          </cell>
          <cell r="CP83">
            <v>0.67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4.05</v>
          </cell>
          <cell r="CY83">
            <v>0</v>
          </cell>
          <cell r="CZ83">
            <v>6</v>
          </cell>
          <cell r="DA83">
            <v>1077276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2</v>
          </cell>
          <cell r="DI83">
            <v>360343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4559838</v>
          </cell>
          <cell r="DY83">
            <v>242347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4802185</v>
          </cell>
          <cell r="EG83">
            <v>2000000</v>
          </cell>
          <cell r="EH83">
            <v>0</v>
          </cell>
          <cell r="EI83">
            <v>4559838</v>
          </cell>
          <cell r="EJ83">
            <v>0</v>
          </cell>
          <cell r="EK83">
            <v>186565</v>
          </cell>
          <cell r="EL83">
            <v>186565</v>
          </cell>
          <cell r="EM83">
            <v>177483</v>
          </cell>
          <cell r="EN83">
            <v>364048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7166235</v>
          </cell>
          <cell r="EV83">
            <v>0</v>
          </cell>
          <cell r="EW83">
            <v>9.2031799999999997</v>
          </cell>
          <cell r="EX83">
            <v>3.8389899999999999</v>
          </cell>
          <cell r="EY83">
            <v>0</v>
          </cell>
          <cell r="EZ83">
            <v>0</v>
          </cell>
          <cell r="FA83">
            <v>0.34688999999999998</v>
          </cell>
          <cell r="FB83">
            <v>0.33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13.719060000000001</v>
          </cell>
          <cell r="FH83">
            <v>0</v>
          </cell>
          <cell r="FI83">
            <v>0</v>
          </cell>
          <cell r="FJ83">
            <v>8.75258</v>
          </cell>
          <cell r="FK83">
            <v>0.4506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15121748</v>
          </cell>
          <cell r="GK83">
            <v>7413</v>
          </cell>
          <cell r="GL83">
            <v>10393026</v>
          </cell>
          <cell r="GM83">
            <v>278507</v>
          </cell>
          <cell r="GN83">
            <v>193316</v>
          </cell>
          <cell r="GO83">
            <v>1406839</v>
          </cell>
          <cell r="GP83">
            <v>516087</v>
          </cell>
          <cell r="GQ83">
            <v>9526</v>
          </cell>
          <cell r="GR83">
            <v>91264</v>
          </cell>
          <cell r="GS83">
            <v>100896</v>
          </cell>
          <cell r="GT83">
            <v>0</v>
          </cell>
          <cell r="GU83">
            <v>506613</v>
          </cell>
          <cell r="GV83">
            <v>0</v>
          </cell>
          <cell r="GW83">
            <v>0</v>
          </cell>
          <cell r="GX83">
            <v>0</v>
          </cell>
          <cell r="GY83">
            <v>-9395</v>
          </cell>
          <cell r="GZ83">
            <v>15121748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758852</v>
          </cell>
          <cell r="HG83">
            <v>0</v>
          </cell>
          <cell r="HH83">
            <v>79654</v>
          </cell>
          <cell r="HI83">
            <v>296520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10666095</v>
          </cell>
          <cell r="HO83">
            <v>0</v>
          </cell>
          <cell r="HP83">
            <v>263972</v>
          </cell>
          <cell r="HQ83">
            <v>1457369</v>
          </cell>
          <cell r="HR83">
            <v>530257</v>
          </cell>
          <cell r="HS83">
            <v>0</v>
          </cell>
          <cell r="HT83">
            <v>93504</v>
          </cell>
          <cell r="HU83">
            <v>103370</v>
          </cell>
          <cell r="HV83">
            <v>0</v>
          </cell>
          <cell r="HW83">
            <v>517798</v>
          </cell>
          <cell r="HX83">
            <v>0</v>
          </cell>
          <cell r="HY83">
            <v>0</v>
          </cell>
          <cell r="HZ83">
            <v>0</v>
          </cell>
          <cell r="IA83">
            <v>-8184</v>
          </cell>
          <cell r="IB83">
            <v>15255862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759746</v>
          </cell>
          <cell r="II83">
            <v>0</v>
          </cell>
          <cell r="IJ83">
            <v>96962</v>
          </cell>
          <cell r="IK83">
            <v>328305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15255862</v>
          </cell>
          <cell r="IQ83">
            <v>0</v>
          </cell>
          <cell r="IR83">
            <v>0.1</v>
          </cell>
          <cell r="IS83">
            <v>24.03</v>
          </cell>
          <cell r="IT83">
            <v>107</v>
          </cell>
          <cell r="IU83">
            <v>7.9240000000000004</v>
          </cell>
          <cell r="IV83">
            <v>2.62</v>
          </cell>
          <cell r="IW83">
            <v>1369.4</v>
          </cell>
          <cell r="IX83">
            <v>0</v>
          </cell>
          <cell r="IY83">
            <v>41</v>
          </cell>
          <cell r="IZ83">
            <v>0</v>
          </cell>
          <cell r="JA83">
            <v>0</v>
          </cell>
          <cell r="JB83">
            <v>0</v>
          </cell>
          <cell r="JC83">
            <v>1112</v>
          </cell>
          <cell r="JD83">
            <v>1125</v>
          </cell>
          <cell r="JE83">
            <v>0</v>
          </cell>
          <cell r="JF83">
            <v>0</v>
          </cell>
          <cell r="JG83">
            <v>3.21</v>
          </cell>
          <cell r="JH83">
            <v>190.88</v>
          </cell>
          <cell r="JI83">
            <v>46.58</v>
          </cell>
          <cell r="JJ83">
            <v>59.34</v>
          </cell>
          <cell r="JK83">
            <v>84.96</v>
          </cell>
          <cell r="JL83">
            <v>35.619999999999997</v>
          </cell>
          <cell r="JM83">
            <v>67.81</v>
          </cell>
          <cell r="JN83">
            <v>87.12</v>
          </cell>
          <cell r="JO83">
            <v>190.55</v>
          </cell>
          <cell r="JP83">
            <v>19.63</v>
          </cell>
          <cell r="JQ83">
            <v>6.7</v>
          </cell>
          <cell r="JR83">
            <v>115</v>
          </cell>
          <cell r="JS83">
            <v>1</v>
          </cell>
          <cell r="JT83">
            <v>7635</v>
          </cell>
          <cell r="JU83">
            <v>7.9370000000000003</v>
          </cell>
          <cell r="JV83">
            <v>30346</v>
          </cell>
          <cell r="JW83">
            <v>1397</v>
          </cell>
          <cell r="JX83">
            <v>-2.1459999999999999</v>
          </cell>
          <cell r="JY83">
            <v>-8750</v>
          </cell>
          <cell r="JZ83">
            <v>-14287</v>
          </cell>
          <cell r="KA83">
            <v>1099</v>
          </cell>
          <cell r="KB83">
            <v>1369.4</v>
          </cell>
          <cell r="KC83">
            <v>7826</v>
          </cell>
          <cell r="KD83">
            <v>10716924</v>
          </cell>
          <cell r="KE83">
            <v>55832</v>
          </cell>
          <cell r="KF83">
            <v>268174</v>
          </cell>
          <cell r="KG83">
            <v>1491244</v>
          </cell>
        </row>
        <row r="84">
          <cell r="E84">
            <v>1576</v>
          </cell>
          <cell r="F84">
            <v>1576</v>
          </cell>
          <cell r="G84" t="str">
            <v>DALLAS CENTER-GRIMES</v>
          </cell>
          <cell r="H84" t="str">
            <v>Dallas Center-Grimes</v>
          </cell>
          <cell r="I84">
            <v>0</v>
          </cell>
          <cell r="J84">
            <v>0</v>
          </cell>
          <cell r="K84">
            <v>0</v>
          </cell>
          <cell r="L84">
            <v>1576</v>
          </cell>
          <cell r="M84">
            <v>28906742</v>
          </cell>
          <cell r="N84">
            <v>472548</v>
          </cell>
          <cell r="O84">
            <v>0</v>
          </cell>
          <cell r="P84">
            <v>2630842</v>
          </cell>
          <cell r="Q84">
            <v>1488131</v>
          </cell>
          <cell r="R84">
            <v>1624524</v>
          </cell>
          <cell r="S84">
            <v>795043</v>
          </cell>
          <cell r="T84">
            <v>629451</v>
          </cell>
          <cell r="U84">
            <v>0</v>
          </cell>
          <cell r="V84">
            <v>26287025</v>
          </cell>
          <cell r="W84">
            <v>105057</v>
          </cell>
          <cell r="X84">
            <v>4324498</v>
          </cell>
          <cell r="Y84">
            <v>38279</v>
          </cell>
          <cell r="Z84">
            <v>245210</v>
          </cell>
          <cell r="AA84">
            <v>927388</v>
          </cell>
          <cell r="AB84">
            <v>68474738</v>
          </cell>
          <cell r="AC84">
            <v>0</v>
          </cell>
          <cell r="AD84">
            <v>554713</v>
          </cell>
          <cell r="AE84">
            <v>0</v>
          </cell>
          <cell r="AF84">
            <v>69029451</v>
          </cell>
          <cell r="AG84">
            <v>38600267</v>
          </cell>
          <cell r="AH84">
            <v>107629718</v>
          </cell>
          <cell r="AI84">
            <v>34505698</v>
          </cell>
          <cell r="AJ84">
            <v>1370893</v>
          </cell>
          <cell r="AK84">
            <v>3405649</v>
          </cell>
          <cell r="AL84">
            <v>1310205</v>
          </cell>
          <cell r="AM84">
            <v>2104848</v>
          </cell>
          <cell r="AN84">
            <v>1434317</v>
          </cell>
          <cell r="AO84">
            <v>7154412</v>
          </cell>
          <cell r="AP84">
            <v>3179970</v>
          </cell>
          <cell r="AQ84">
            <v>0</v>
          </cell>
          <cell r="AR84">
            <v>19960294</v>
          </cell>
          <cell r="AS84">
            <v>3083790</v>
          </cell>
          <cell r="AT84">
            <v>14668897</v>
          </cell>
          <cell r="AU84">
            <v>5132523</v>
          </cell>
          <cell r="AV84">
            <v>1883414</v>
          </cell>
          <cell r="AW84">
            <v>21684834</v>
          </cell>
          <cell r="AX84">
            <v>79234616</v>
          </cell>
          <cell r="AY84">
            <v>554613</v>
          </cell>
          <cell r="AZ84">
            <v>79789229</v>
          </cell>
          <cell r="BA84">
            <v>27840489</v>
          </cell>
          <cell r="BB84">
            <v>107629718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2025</v>
          </cell>
          <cell r="CA84">
            <v>2029</v>
          </cell>
          <cell r="CB84">
            <v>10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2017</v>
          </cell>
          <cell r="CO84">
            <v>2026</v>
          </cell>
          <cell r="CP84">
            <v>1.34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4.05</v>
          </cell>
          <cell r="CY84">
            <v>0</v>
          </cell>
          <cell r="CZ84">
            <v>0</v>
          </cell>
          <cell r="DA84">
            <v>2740274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2392886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12418750</v>
          </cell>
          <cell r="DY84">
            <v>2005607</v>
          </cell>
          <cell r="DZ84">
            <v>0</v>
          </cell>
          <cell r="EA84">
            <v>0</v>
          </cell>
          <cell r="EB84">
            <v>0</v>
          </cell>
          <cell r="EC84">
            <v>949299</v>
          </cell>
          <cell r="ED84">
            <v>0</v>
          </cell>
          <cell r="EE84">
            <v>0</v>
          </cell>
          <cell r="EF84">
            <v>15373656</v>
          </cell>
          <cell r="EG84">
            <v>3794400</v>
          </cell>
          <cell r="EH84">
            <v>0</v>
          </cell>
          <cell r="EI84">
            <v>13368049</v>
          </cell>
          <cell r="EJ84">
            <v>0</v>
          </cell>
          <cell r="EK84">
            <v>2392886</v>
          </cell>
          <cell r="EL84">
            <v>2392886</v>
          </cell>
          <cell r="EM84">
            <v>589293</v>
          </cell>
          <cell r="EN84">
            <v>2982179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7225323</v>
          </cell>
          <cell r="ET84">
            <v>0</v>
          </cell>
          <cell r="EU84">
            <v>29375556</v>
          </cell>
          <cell r="EV84">
            <v>0</v>
          </cell>
          <cell r="EW84">
            <v>10.364409999999999</v>
          </cell>
          <cell r="EX84">
            <v>2.6230500000000001</v>
          </cell>
          <cell r="EY84">
            <v>0</v>
          </cell>
          <cell r="EZ84">
            <v>0</v>
          </cell>
          <cell r="FA84">
            <v>1.34</v>
          </cell>
          <cell r="FB84">
            <v>0.33</v>
          </cell>
          <cell r="FC84">
            <v>0</v>
          </cell>
          <cell r="FD84">
            <v>0</v>
          </cell>
          <cell r="FE84">
            <v>4.0461299999999998</v>
          </cell>
          <cell r="FF84">
            <v>0</v>
          </cell>
          <cell r="FG84">
            <v>18.703589999999998</v>
          </cell>
          <cell r="FH84">
            <v>0</v>
          </cell>
          <cell r="FI84">
            <v>0</v>
          </cell>
          <cell r="FJ84">
            <v>9.2412799999999997</v>
          </cell>
          <cell r="FK84">
            <v>1.12313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34692691</v>
          </cell>
          <cell r="GK84">
            <v>7413</v>
          </cell>
          <cell r="GL84">
            <v>25160463</v>
          </cell>
          <cell r="GM84">
            <v>0</v>
          </cell>
          <cell r="GN84">
            <v>288373</v>
          </cell>
          <cell r="GO84">
            <v>2614194</v>
          </cell>
          <cell r="GP84">
            <v>1184572</v>
          </cell>
          <cell r="GQ84">
            <v>0</v>
          </cell>
          <cell r="GR84">
            <v>209179</v>
          </cell>
          <cell r="GS84">
            <v>229739</v>
          </cell>
          <cell r="GT84">
            <v>0</v>
          </cell>
          <cell r="GU84">
            <v>1226458</v>
          </cell>
          <cell r="GV84">
            <v>0</v>
          </cell>
          <cell r="GW84">
            <v>0</v>
          </cell>
          <cell r="GX84">
            <v>0</v>
          </cell>
          <cell r="GY84">
            <v>-4408</v>
          </cell>
          <cell r="GZ84">
            <v>34692691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1810547</v>
          </cell>
          <cell r="HG84">
            <v>0</v>
          </cell>
          <cell r="HH84">
            <v>77104</v>
          </cell>
          <cell r="HI84">
            <v>600453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26554530</v>
          </cell>
          <cell r="HO84">
            <v>0</v>
          </cell>
          <cell r="HP84">
            <v>360441</v>
          </cell>
          <cell r="HQ84">
            <v>2924892</v>
          </cell>
          <cell r="HR84">
            <v>1258252</v>
          </cell>
          <cell r="HS84">
            <v>0</v>
          </cell>
          <cell r="HT84">
            <v>220862</v>
          </cell>
          <cell r="HU84">
            <v>242614</v>
          </cell>
          <cell r="HV84">
            <v>0</v>
          </cell>
          <cell r="HW84">
            <v>1289121</v>
          </cell>
          <cell r="HX84">
            <v>0</v>
          </cell>
          <cell r="HY84">
            <v>0</v>
          </cell>
          <cell r="HZ84">
            <v>0</v>
          </cell>
          <cell r="IA84">
            <v>-46694</v>
          </cell>
          <cell r="IB84">
            <v>36800097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1942995</v>
          </cell>
          <cell r="II84">
            <v>0</v>
          </cell>
          <cell r="IJ84">
            <v>84902</v>
          </cell>
          <cell r="IK84">
            <v>671880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36800097</v>
          </cell>
          <cell r="IQ84">
            <v>0</v>
          </cell>
          <cell r="IR84">
            <v>0</v>
          </cell>
          <cell r="IS84">
            <v>22.78</v>
          </cell>
          <cell r="IT84">
            <v>82</v>
          </cell>
          <cell r="IU84">
            <v>11.029</v>
          </cell>
          <cell r="IV84">
            <v>13.4</v>
          </cell>
          <cell r="IW84">
            <v>3501.5</v>
          </cell>
          <cell r="IX84">
            <v>0</v>
          </cell>
          <cell r="IY84">
            <v>82.5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383.09</v>
          </cell>
          <cell r="JI84">
            <v>113.71</v>
          </cell>
          <cell r="JJ84">
            <v>147.69999999999999</v>
          </cell>
          <cell r="JK84">
            <v>121.68</v>
          </cell>
          <cell r="JL84">
            <v>110.97</v>
          </cell>
          <cell r="JM84">
            <v>146.49</v>
          </cell>
          <cell r="JN84">
            <v>129.6</v>
          </cell>
          <cell r="JO84">
            <v>387.06</v>
          </cell>
          <cell r="JP84">
            <v>28.39</v>
          </cell>
          <cell r="JQ84">
            <v>20.170000000000002</v>
          </cell>
          <cell r="JR84">
            <v>93</v>
          </cell>
          <cell r="JS84">
            <v>0</v>
          </cell>
          <cell r="JT84">
            <v>7635</v>
          </cell>
          <cell r="JU84">
            <v>11.337</v>
          </cell>
          <cell r="JV84">
            <v>0</v>
          </cell>
          <cell r="JW84">
            <v>3478</v>
          </cell>
          <cell r="JX84">
            <v>-4.1470000000000002</v>
          </cell>
          <cell r="JY84">
            <v>-31662</v>
          </cell>
          <cell r="JZ84">
            <v>-27988</v>
          </cell>
          <cell r="KA84">
            <v>0</v>
          </cell>
          <cell r="KB84">
            <v>3501.5</v>
          </cell>
          <cell r="KC84">
            <v>7826</v>
          </cell>
          <cell r="KD84">
            <v>27402739</v>
          </cell>
          <cell r="KE84">
            <v>0</v>
          </cell>
          <cell r="KF84">
            <v>468754</v>
          </cell>
          <cell r="KG84">
            <v>3029132</v>
          </cell>
        </row>
        <row r="85">
          <cell r="E85">
            <v>1602</v>
          </cell>
          <cell r="F85">
            <v>1602</v>
          </cell>
          <cell r="G85" t="str">
            <v>DANVILLE</v>
          </cell>
          <cell r="H85" t="str">
            <v>Danville</v>
          </cell>
          <cell r="I85">
            <v>0</v>
          </cell>
          <cell r="J85">
            <v>0</v>
          </cell>
          <cell r="K85">
            <v>0</v>
          </cell>
          <cell r="L85">
            <v>1602</v>
          </cell>
          <cell r="M85">
            <v>2627775</v>
          </cell>
          <cell r="N85">
            <v>24770</v>
          </cell>
          <cell r="O85">
            <v>233345</v>
          </cell>
          <cell r="P85">
            <v>2272279</v>
          </cell>
          <cell r="Q85">
            <v>113437</v>
          </cell>
          <cell r="R85">
            <v>205321</v>
          </cell>
          <cell r="S85">
            <v>147395</v>
          </cell>
          <cell r="T85">
            <v>445436</v>
          </cell>
          <cell r="U85">
            <v>0</v>
          </cell>
          <cell r="V85">
            <v>3473912</v>
          </cell>
          <cell r="W85">
            <v>14496</v>
          </cell>
          <cell r="X85">
            <v>857545</v>
          </cell>
          <cell r="Y85">
            <v>0</v>
          </cell>
          <cell r="Z85">
            <v>68902</v>
          </cell>
          <cell r="AA85">
            <v>473560</v>
          </cell>
          <cell r="AB85">
            <v>10958173</v>
          </cell>
          <cell r="AC85">
            <v>0</v>
          </cell>
          <cell r="AD85">
            <v>208662</v>
          </cell>
          <cell r="AE85">
            <v>0</v>
          </cell>
          <cell r="AF85">
            <v>11166835</v>
          </cell>
          <cell r="AG85">
            <v>3921960</v>
          </cell>
          <cell r="AH85">
            <v>15088795</v>
          </cell>
          <cell r="AI85">
            <v>6222562</v>
          </cell>
          <cell r="AJ85">
            <v>216290</v>
          </cell>
          <cell r="AK85">
            <v>129937</v>
          </cell>
          <cell r="AL85">
            <v>306924</v>
          </cell>
          <cell r="AM85">
            <v>366517</v>
          </cell>
          <cell r="AN85">
            <v>125735</v>
          </cell>
          <cell r="AO85">
            <v>676330</v>
          </cell>
          <cell r="AP85">
            <v>432492</v>
          </cell>
          <cell r="AQ85">
            <v>0</v>
          </cell>
          <cell r="AR85">
            <v>2254225</v>
          </cell>
          <cell r="AS85">
            <v>883742</v>
          </cell>
          <cell r="AT85">
            <v>187329</v>
          </cell>
          <cell r="AU85">
            <v>818117</v>
          </cell>
          <cell r="AV85">
            <v>245395</v>
          </cell>
          <cell r="AW85">
            <v>1250841</v>
          </cell>
          <cell r="AX85">
            <v>10611370</v>
          </cell>
          <cell r="AY85">
            <v>208662</v>
          </cell>
          <cell r="AZ85">
            <v>10820032</v>
          </cell>
          <cell r="BA85">
            <v>4268763</v>
          </cell>
          <cell r="BB85">
            <v>15088795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20</v>
          </cell>
          <cell r="BZ85">
            <v>2023</v>
          </cell>
          <cell r="CA85">
            <v>2027</v>
          </cell>
          <cell r="CB85">
            <v>10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4.05</v>
          </cell>
          <cell r="CY85">
            <v>0</v>
          </cell>
          <cell r="CZ85">
            <v>7</v>
          </cell>
          <cell r="DA85">
            <v>345988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1433553</v>
          </cell>
          <cell r="DY85">
            <v>13062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1446615</v>
          </cell>
          <cell r="EG85">
            <v>558300</v>
          </cell>
          <cell r="EH85">
            <v>0</v>
          </cell>
          <cell r="EI85">
            <v>1433553</v>
          </cell>
          <cell r="EJ85">
            <v>0</v>
          </cell>
          <cell r="EK85">
            <v>0</v>
          </cell>
          <cell r="EL85">
            <v>0</v>
          </cell>
          <cell r="EM85">
            <v>55148</v>
          </cell>
          <cell r="EN85">
            <v>55148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592475</v>
          </cell>
          <cell r="ET85">
            <v>0</v>
          </cell>
          <cell r="EU85">
            <v>2652537</v>
          </cell>
          <cell r="EV85">
            <v>0</v>
          </cell>
          <cell r="EW85">
            <v>8.6564200000000007</v>
          </cell>
          <cell r="EX85">
            <v>3.3408199999999999</v>
          </cell>
          <cell r="EY85">
            <v>0</v>
          </cell>
          <cell r="EZ85">
            <v>0</v>
          </cell>
          <cell r="FA85">
            <v>0</v>
          </cell>
          <cell r="FB85">
            <v>0.33</v>
          </cell>
          <cell r="FC85">
            <v>0</v>
          </cell>
          <cell r="FD85">
            <v>0</v>
          </cell>
          <cell r="FE85">
            <v>3.5453199999999998</v>
          </cell>
          <cell r="FF85">
            <v>0</v>
          </cell>
          <cell r="FG85">
            <v>15.87256</v>
          </cell>
          <cell r="FH85">
            <v>0</v>
          </cell>
          <cell r="FI85">
            <v>0</v>
          </cell>
          <cell r="FJ85">
            <v>8.5782600000000002</v>
          </cell>
          <cell r="FK85">
            <v>7.8159999999999993E-2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4843446</v>
          </cell>
          <cell r="GK85">
            <v>7413</v>
          </cell>
          <cell r="GL85">
            <v>3475956</v>
          </cell>
          <cell r="GM85">
            <v>56160</v>
          </cell>
          <cell r="GN85">
            <v>86013</v>
          </cell>
          <cell r="GO85">
            <v>362496</v>
          </cell>
          <cell r="GP85">
            <v>166514</v>
          </cell>
          <cell r="GQ85">
            <v>6596</v>
          </cell>
          <cell r="GR85">
            <v>28596</v>
          </cell>
          <cell r="GS85">
            <v>31426</v>
          </cell>
          <cell r="GT85">
            <v>0</v>
          </cell>
          <cell r="GU85">
            <v>86416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4843446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250533</v>
          </cell>
          <cell r="HG85">
            <v>0</v>
          </cell>
          <cell r="HH85">
            <v>22623</v>
          </cell>
          <cell r="HI85">
            <v>74130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3301374</v>
          </cell>
          <cell r="HO85">
            <v>209342</v>
          </cell>
          <cell r="HP85">
            <v>69051</v>
          </cell>
          <cell r="HQ85">
            <v>341208</v>
          </cell>
          <cell r="HR85">
            <v>158060</v>
          </cell>
          <cell r="HS85">
            <v>15050</v>
          </cell>
          <cell r="HT85">
            <v>27404</v>
          </cell>
          <cell r="HU85">
            <v>30120</v>
          </cell>
          <cell r="HV85">
            <v>0</v>
          </cell>
          <cell r="HW85">
            <v>81586</v>
          </cell>
          <cell r="HX85">
            <v>0</v>
          </cell>
          <cell r="HY85">
            <v>0</v>
          </cell>
          <cell r="HZ85">
            <v>0</v>
          </cell>
          <cell r="IA85">
            <v>-304</v>
          </cell>
          <cell r="IB85">
            <v>4767570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256844</v>
          </cell>
          <cell r="II85">
            <v>0</v>
          </cell>
          <cell r="IJ85">
            <v>27274</v>
          </cell>
          <cell r="IK85">
            <v>137430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4767570</v>
          </cell>
          <cell r="IQ85">
            <v>0</v>
          </cell>
          <cell r="IR85">
            <v>0</v>
          </cell>
          <cell r="IS85">
            <v>7.09</v>
          </cell>
          <cell r="IT85">
            <v>9</v>
          </cell>
          <cell r="IU85">
            <v>1.954</v>
          </cell>
          <cell r="IV85">
            <v>0</v>
          </cell>
          <cell r="IW85">
            <v>442.1</v>
          </cell>
          <cell r="IX85">
            <v>0</v>
          </cell>
          <cell r="IY85">
            <v>15.5</v>
          </cell>
          <cell r="IZ85">
            <v>0</v>
          </cell>
          <cell r="JA85">
            <v>0</v>
          </cell>
          <cell r="JB85">
            <v>0</v>
          </cell>
          <cell r="JC85">
            <v>371</v>
          </cell>
          <cell r="JD85">
            <v>402</v>
          </cell>
          <cell r="JE85">
            <v>0</v>
          </cell>
          <cell r="JF85">
            <v>0</v>
          </cell>
          <cell r="JG85">
            <v>1.1200000000000001</v>
          </cell>
          <cell r="JH85">
            <v>44.69</v>
          </cell>
          <cell r="JI85">
            <v>10.96</v>
          </cell>
          <cell r="JJ85">
            <v>15.73</v>
          </cell>
          <cell r="JK85">
            <v>18</v>
          </cell>
          <cell r="JL85">
            <v>10.96</v>
          </cell>
          <cell r="JM85">
            <v>15.14</v>
          </cell>
          <cell r="JN85">
            <v>15.84</v>
          </cell>
          <cell r="JO85">
            <v>41.94</v>
          </cell>
          <cell r="JP85">
            <v>9.67</v>
          </cell>
          <cell r="JQ85">
            <v>0</v>
          </cell>
          <cell r="JR85">
            <v>11</v>
          </cell>
          <cell r="JS85">
            <v>0</v>
          </cell>
          <cell r="JT85">
            <v>7635</v>
          </cell>
          <cell r="JU85">
            <v>2.0110000000000001</v>
          </cell>
          <cell r="JV85">
            <v>0</v>
          </cell>
          <cell r="JW85">
            <v>432.4</v>
          </cell>
          <cell r="JX85">
            <v>0.623</v>
          </cell>
          <cell r="JY85">
            <v>-588</v>
          </cell>
          <cell r="JZ85">
            <v>4204</v>
          </cell>
          <cell r="KA85">
            <v>380</v>
          </cell>
          <cell r="KB85">
            <v>442.1</v>
          </cell>
          <cell r="KC85">
            <v>7826</v>
          </cell>
          <cell r="KD85">
            <v>3459875</v>
          </cell>
          <cell r="KE85">
            <v>0</v>
          </cell>
          <cell r="KF85">
            <v>91416</v>
          </cell>
          <cell r="KG85">
            <v>328222</v>
          </cell>
        </row>
        <row r="86">
          <cell r="E86">
            <v>1611</v>
          </cell>
          <cell r="F86">
            <v>1611</v>
          </cell>
          <cell r="G86" t="str">
            <v>DAVENPORT</v>
          </cell>
          <cell r="H86" t="str">
            <v>Davenport</v>
          </cell>
          <cell r="I86">
            <v>0</v>
          </cell>
          <cell r="J86">
            <v>0</v>
          </cell>
          <cell r="K86">
            <v>0</v>
          </cell>
          <cell r="L86">
            <v>1611</v>
          </cell>
          <cell r="M86">
            <v>68664419</v>
          </cell>
          <cell r="N86">
            <v>2521627</v>
          </cell>
          <cell r="O86">
            <v>0</v>
          </cell>
          <cell r="P86">
            <v>1315385</v>
          </cell>
          <cell r="Q86">
            <v>9389318</v>
          </cell>
          <cell r="R86">
            <v>912045</v>
          </cell>
          <cell r="S86">
            <v>806564</v>
          </cell>
          <cell r="T86">
            <v>4813235</v>
          </cell>
          <cell r="U86">
            <v>0</v>
          </cell>
          <cell r="V86">
            <v>116067403</v>
          </cell>
          <cell r="W86">
            <v>462494</v>
          </cell>
          <cell r="X86">
            <v>22581978</v>
          </cell>
          <cell r="Y86">
            <v>1442017</v>
          </cell>
          <cell r="Z86">
            <v>8686066</v>
          </cell>
          <cell r="AA86">
            <v>15452242</v>
          </cell>
          <cell r="AB86">
            <v>253114793</v>
          </cell>
          <cell r="AC86">
            <v>80000000</v>
          </cell>
          <cell r="AD86">
            <v>14342807</v>
          </cell>
          <cell r="AE86">
            <v>1000000</v>
          </cell>
          <cell r="AF86">
            <v>348511755</v>
          </cell>
          <cell r="AG86">
            <v>208233114</v>
          </cell>
          <cell r="AH86">
            <v>556744869</v>
          </cell>
          <cell r="AI86">
            <v>131227626</v>
          </cell>
          <cell r="AJ86">
            <v>18786139</v>
          </cell>
          <cell r="AK86">
            <v>9842286</v>
          </cell>
          <cell r="AL86">
            <v>9756136</v>
          </cell>
          <cell r="AM86">
            <v>11193364</v>
          </cell>
          <cell r="AN86">
            <v>12173662</v>
          </cell>
          <cell r="AO86">
            <v>16498230</v>
          </cell>
          <cell r="AP86">
            <v>8829665</v>
          </cell>
          <cell r="AQ86">
            <v>54155</v>
          </cell>
          <cell r="AR86">
            <v>87079482</v>
          </cell>
          <cell r="AS86">
            <v>10245675</v>
          </cell>
          <cell r="AT86">
            <v>55000000</v>
          </cell>
          <cell r="AU86">
            <v>14000000</v>
          </cell>
          <cell r="AV86">
            <v>7999722</v>
          </cell>
          <cell r="AW86">
            <v>76999722</v>
          </cell>
          <cell r="AX86">
            <v>305552505</v>
          </cell>
          <cell r="AY86">
            <v>14342807</v>
          </cell>
          <cell r="AZ86">
            <v>320278493</v>
          </cell>
          <cell r="BA86">
            <v>236466376</v>
          </cell>
          <cell r="BB86">
            <v>556744869</v>
          </cell>
          <cell r="BC86">
            <v>0</v>
          </cell>
          <cell r="BD86">
            <v>0</v>
          </cell>
          <cell r="BE86">
            <v>383181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2023</v>
          </cell>
          <cell r="CA86">
            <v>2027</v>
          </cell>
          <cell r="CB86">
            <v>10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2020</v>
          </cell>
          <cell r="CO86">
            <v>2029</v>
          </cell>
          <cell r="CP86">
            <v>1.34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2.7</v>
          </cell>
          <cell r="CY86">
            <v>0</v>
          </cell>
          <cell r="CZ86">
            <v>0</v>
          </cell>
          <cell r="DA86">
            <v>10922742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7124517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46618257</v>
          </cell>
          <cell r="DY86">
            <v>7688518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54306775</v>
          </cell>
          <cell r="EG86">
            <v>8000000</v>
          </cell>
          <cell r="EH86">
            <v>0</v>
          </cell>
          <cell r="EI86">
            <v>46618257</v>
          </cell>
          <cell r="EJ86">
            <v>0</v>
          </cell>
          <cell r="EK86">
            <v>7124517</v>
          </cell>
          <cell r="EL86">
            <v>7124517</v>
          </cell>
          <cell r="EM86">
            <v>1754545</v>
          </cell>
          <cell r="EN86">
            <v>8879062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71185859</v>
          </cell>
          <cell r="EV86">
            <v>0</v>
          </cell>
          <cell r="EW86">
            <v>10.48723</v>
          </cell>
          <cell r="EX86">
            <v>1.55152</v>
          </cell>
          <cell r="EY86">
            <v>0</v>
          </cell>
          <cell r="EZ86">
            <v>0</v>
          </cell>
          <cell r="FA86">
            <v>1.34</v>
          </cell>
          <cell r="FB86">
            <v>0.33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13.70875</v>
          </cell>
          <cell r="FH86">
            <v>0</v>
          </cell>
          <cell r="FI86">
            <v>0</v>
          </cell>
          <cell r="FJ86">
            <v>9.04115</v>
          </cell>
          <cell r="FK86">
            <v>1.44608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156371642</v>
          </cell>
          <cell r="GK86">
            <v>7413</v>
          </cell>
          <cell r="GL86">
            <v>106840604</v>
          </cell>
          <cell r="GM86">
            <v>0</v>
          </cell>
          <cell r="GN86">
            <v>1904667</v>
          </cell>
          <cell r="GO86">
            <v>18557334</v>
          </cell>
          <cell r="GP86">
            <v>5500729</v>
          </cell>
          <cell r="GQ86">
            <v>102279</v>
          </cell>
          <cell r="GR86">
            <v>972829</v>
          </cell>
          <cell r="GS86">
            <v>1062723</v>
          </cell>
          <cell r="GT86">
            <v>0</v>
          </cell>
          <cell r="GU86">
            <v>5207993</v>
          </cell>
          <cell r="GV86">
            <v>0</v>
          </cell>
          <cell r="GW86">
            <v>0</v>
          </cell>
          <cell r="GX86">
            <v>0</v>
          </cell>
          <cell r="GY86">
            <v>-14096</v>
          </cell>
          <cell r="GZ86">
            <v>156371642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7545083</v>
          </cell>
          <cell r="HG86">
            <v>0</v>
          </cell>
          <cell r="HH86">
            <v>859407</v>
          </cell>
          <cell r="HI86">
            <v>2472794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108145958</v>
          </cell>
          <cell r="HO86">
            <v>0</v>
          </cell>
          <cell r="HP86">
            <v>1823826</v>
          </cell>
          <cell r="HQ86">
            <v>18406916</v>
          </cell>
          <cell r="HR86">
            <v>5551088</v>
          </cell>
          <cell r="HS86">
            <v>51920</v>
          </cell>
          <cell r="HT86">
            <v>980028</v>
          </cell>
          <cell r="HU86">
            <v>1070947</v>
          </cell>
          <cell r="HV86">
            <v>0</v>
          </cell>
          <cell r="HW86">
            <v>5250072</v>
          </cell>
          <cell r="HX86">
            <v>0</v>
          </cell>
          <cell r="HY86">
            <v>0</v>
          </cell>
          <cell r="HZ86">
            <v>0</v>
          </cell>
          <cell r="IA86">
            <v>120535</v>
          </cell>
          <cell r="IB86">
            <v>157645616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7611313</v>
          </cell>
          <cell r="II86">
            <v>0</v>
          </cell>
          <cell r="IJ86">
            <v>1050693</v>
          </cell>
          <cell r="IK86">
            <v>2584115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157645616</v>
          </cell>
          <cell r="IQ86">
            <v>0</v>
          </cell>
          <cell r="IR86">
            <v>2.2000000000000002</v>
          </cell>
          <cell r="IS86">
            <v>93.94</v>
          </cell>
          <cell r="IT86">
            <v>1650</v>
          </cell>
          <cell r="IU86">
            <v>81.367000000000004</v>
          </cell>
          <cell r="IV86">
            <v>63.57</v>
          </cell>
          <cell r="IW86">
            <v>13786.1</v>
          </cell>
          <cell r="IX86">
            <v>0</v>
          </cell>
          <cell r="IY86">
            <v>327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9749</v>
          </cell>
          <cell r="JE86">
            <v>-1</v>
          </cell>
          <cell r="JF86">
            <v>-7635</v>
          </cell>
          <cell r="JG86">
            <v>27.83</v>
          </cell>
          <cell r="JH86">
            <v>2410.86</v>
          </cell>
          <cell r="JI86">
            <v>887.76</v>
          </cell>
          <cell r="JJ86">
            <v>662.7</v>
          </cell>
          <cell r="JK86">
            <v>860.4</v>
          </cell>
          <cell r="JL86">
            <v>965.85</v>
          </cell>
          <cell r="JM86">
            <v>586.46</v>
          </cell>
          <cell r="JN86">
            <v>894.24</v>
          </cell>
          <cell r="JO86">
            <v>2446.5500000000002</v>
          </cell>
          <cell r="JP86">
            <v>81.94</v>
          </cell>
          <cell r="JQ86">
            <v>70.989999999999995</v>
          </cell>
          <cell r="JR86">
            <v>1871</v>
          </cell>
          <cell r="JS86">
            <v>2.2000000000000002</v>
          </cell>
          <cell r="JT86">
            <v>7635</v>
          </cell>
          <cell r="JU86">
            <v>79.61</v>
          </cell>
          <cell r="JV86">
            <v>0</v>
          </cell>
          <cell r="JW86">
            <v>14164.5</v>
          </cell>
          <cell r="JX86">
            <v>-15.7</v>
          </cell>
          <cell r="JY86">
            <v>-119870</v>
          </cell>
          <cell r="JZ86">
            <v>-105959</v>
          </cell>
          <cell r="KA86">
            <v>9552</v>
          </cell>
          <cell r="KB86">
            <v>13786.1</v>
          </cell>
          <cell r="KC86">
            <v>7826</v>
          </cell>
          <cell r="KD86">
            <v>107890019</v>
          </cell>
          <cell r="KE86">
            <v>1337399</v>
          </cell>
          <cell r="KF86">
            <v>1819858</v>
          </cell>
          <cell r="KG86">
            <v>19146700</v>
          </cell>
        </row>
        <row r="87">
          <cell r="E87">
            <v>1619</v>
          </cell>
          <cell r="F87">
            <v>1619</v>
          </cell>
          <cell r="G87" t="str">
            <v>DAVIS COUNTY</v>
          </cell>
          <cell r="H87" t="str">
            <v>Davis County</v>
          </cell>
          <cell r="I87">
            <v>0</v>
          </cell>
          <cell r="J87">
            <v>0</v>
          </cell>
          <cell r="K87">
            <v>0</v>
          </cell>
          <cell r="L87">
            <v>1619</v>
          </cell>
          <cell r="M87">
            <v>6091950</v>
          </cell>
          <cell r="N87">
            <v>249178</v>
          </cell>
          <cell r="O87">
            <v>81618</v>
          </cell>
          <cell r="P87">
            <v>1100000</v>
          </cell>
          <cell r="Q87">
            <v>215000</v>
          </cell>
          <cell r="R87">
            <v>260000</v>
          </cell>
          <cell r="S87">
            <v>315000</v>
          </cell>
          <cell r="T87">
            <v>241000</v>
          </cell>
          <cell r="U87">
            <v>0</v>
          </cell>
          <cell r="V87">
            <v>8692495</v>
          </cell>
          <cell r="W87">
            <v>34454</v>
          </cell>
          <cell r="X87">
            <v>2395435</v>
          </cell>
          <cell r="Y87">
            <v>124000</v>
          </cell>
          <cell r="Z87">
            <v>400000</v>
          </cell>
          <cell r="AA87">
            <v>1205000</v>
          </cell>
          <cell r="AB87">
            <v>21405130</v>
          </cell>
          <cell r="AC87">
            <v>0</v>
          </cell>
          <cell r="AD87">
            <v>923793</v>
          </cell>
          <cell r="AE87">
            <v>0</v>
          </cell>
          <cell r="AF87">
            <v>22328923</v>
          </cell>
          <cell r="AG87">
            <v>4649141</v>
          </cell>
          <cell r="AH87">
            <v>26978064</v>
          </cell>
          <cell r="AI87">
            <v>11513000</v>
          </cell>
          <cell r="AJ87">
            <v>670000</v>
          </cell>
          <cell r="AK87">
            <v>1179000</v>
          </cell>
          <cell r="AL87">
            <v>819000</v>
          </cell>
          <cell r="AM87">
            <v>874000</v>
          </cell>
          <cell r="AN87">
            <v>820000</v>
          </cell>
          <cell r="AO87">
            <v>2054900</v>
          </cell>
          <cell r="AP87">
            <v>1437000</v>
          </cell>
          <cell r="AQ87">
            <v>0</v>
          </cell>
          <cell r="AR87">
            <v>7853900</v>
          </cell>
          <cell r="AS87">
            <v>825000</v>
          </cell>
          <cell r="AT87">
            <v>890000</v>
          </cell>
          <cell r="AU87">
            <v>1320143</v>
          </cell>
          <cell r="AV87">
            <v>602995</v>
          </cell>
          <cell r="AW87">
            <v>2813138</v>
          </cell>
          <cell r="AX87">
            <v>23005038</v>
          </cell>
          <cell r="AY87">
            <v>923793</v>
          </cell>
          <cell r="AZ87">
            <v>23928831</v>
          </cell>
          <cell r="BA87">
            <v>3049233</v>
          </cell>
          <cell r="BB87">
            <v>26978064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20</v>
          </cell>
          <cell r="BZ87">
            <v>2021</v>
          </cell>
          <cell r="CA87">
            <v>2025</v>
          </cell>
          <cell r="CB87">
            <v>10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2.7</v>
          </cell>
          <cell r="CY87">
            <v>0</v>
          </cell>
          <cell r="CZ87">
            <v>1</v>
          </cell>
          <cell r="DA87">
            <v>885803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3622353</v>
          </cell>
          <cell r="DY87">
            <v>564275</v>
          </cell>
          <cell r="DZ87">
            <v>0</v>
          </cell>
          <cell r="EA87">
            <v>0</v>
          </cell>
          <cell r="EB87">
            <v>0</v>
          </cell>
          <cell r="EC87">
            <v>448175</v>
          </cell>
          <cell r="ED87">
            <v>0</v>
          </cell>
          <cell r="EE87">
            <v>0</v>
          </cell>
          <cell r="EF87">
            <v>4634803</v>
          </cell>
          <cell r="EG87">
            <v>545000</v>
          </cell>
          <cell r="EH87">
            <v>0</v>
          </cell>
          <cell r="EI87">
            <v>4070528</v>
          </cell>
          <cell r="EJ87">
            <v>0</v>
          </cell>
          <cell r="EK87">
            <v>0</v>
          </cell>
          <cell r="EL87">
            <v>0</v>
          </cell>
          <cell r="EM87">
            <v>152948</v>
          </cell>
          <cell r="EN87">
            <v>152948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1000750</v>
          </cell>
          <cell r="ET87">
            <v>0</v>
          </cell>
          <cell r="EU87">
            <v>6333500</v>
          </cell>
          <cell r="EV87">
            <v>0</v>
          </cell>
          <cell r="EW87">
            <v>10.15987</v>
          </cell>
          <cell r="EX87">
            <v>1.19729</v>
          </cell>
          <cell r="EY87">
            <v>0</v>
          </cell>
          <cell r="EZ87">
            <v>0</v>
          </cell>
          <cell r="FA87">
            <v>0</v>
          </cell>
          <cell r="FB87">
            <v>0.33</v>
          </cell>
          <cell r="FC87">
            <v>0</v>
          </cell>
          <cell r="FD87">
            <v>0</v>
          </cell>
          <cell r="FE87">
            <v>2.1592199999999999</v>
          </cell>
          <cell r="FF87">
            <v>0</v>
          </cell>
          <cell r="FG87">
            <v>13.84638</v>
          </cell>
          <cell r="FH87">
            <v>0</v>
          </cell>
          <cell r="FI87">
            <v>0</v>
          </cell>
          <cell r="FJ87">
            <v>8.9423899999999996</v>
          </cell>
          <cell r="FK87">
            <v>1.2174799999999999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12012491</v>
          </cell>
          <cell r="GK87">
            <v>7413</v>
          </cell>
          <cell r="GL87">
            <v>8765873</v>
          </cell>
          <cell r="GM87">
            <v>0</v>
          </cell>
          <cell r="GN87">
            <v>265637</v>
          </cell>
          <cell r="GO87">
            <v>769914</v>
          </cell>
          <cell r="GP87">
            <v>413668</v>
          </cell>
          <cell r="GQ87">
            <v>0</v>
          </cell>
          <cell r="GR87">
            <v>71551</v>
          </cell>
          <cell r="GS87">
            <v>78632</v>
          </cell>
          <cell r="GT87">
            <v>0</v>
          </cell>
          <cell r="GU87">
            <v>320191</v>
          </cell>
          <cell r="GV87">
            <v>0</v>
          </cell>
          <cell r="GW87">
            <v>0</v>
          </cell>
          <cell r="GX87">
            <v>0</v>
          </cell>
          <cell r="GY87">
            <v>-7227</v>
          </cell>
          <cell r="GZ87">
            <v>12012491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632808</v>
          </cell>
          <cell r="HG87">
            <v>0</v>
          </cell>
          <cell r="HH87">
            <v>60960</v>
          </cell>
          <cell r="HI87">
            <v>207564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8770325</v>
          </cell>
          <cell r="HO87">
            <v>83207</v>
          </cell>
          <cell r="HP87">
            <v>369992</v>
          </cell>
          <cell r="HQ87">
            <v>955368</v>
          </cell>
          <cell r="HR87">
            <v>422020</v>
          </cell>
          <cell r="HS87">
            <v>0</v>
          </cell>
          <cell r="HT87">
            <v>71647</v>
          </cell>
          <cell r="HU87">
            <v>78750</v>
          </cell>
          <cell r="HV87">
            <v>0</v>
          </cell>
          <cell r="HW87">
            <v>64146</v>
          </cell>
          <cell r="HX87">
            <v>0</v>
          </cell>
          <cell r="HY87">
            <v>0</v>
          </cell>
          <cell r="HZ87">
            <v>0</v>
          </cell>
          <cell r="IA87">
            <v>37362</v>
          </cell>
          <cell r="IB87">
            <v>12175833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651974</v>
          </cell>
          <cell r="II87">
            <v>0</v>
          </cell>
          <cell r="IJ87">
            <v>74041</v>
          </cell>
          <cell r="IK87">
            <v>187058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12175833</v>
          </cell>
          <cell r="IQ87">
            <v>0</v>
          </cell>
          <cell r="IR87">
            <v>0</v>
          </cell>
          <cell r="IS87">
            <v>41.43</v>
          </cell>
          <cell r="IT87">
            <v>4</v>
          </cell>
          <cell r="IU87">
            <v>5.83</v>
          </cell>
          <cell r="IV87">
            <v>1.2</v>
          </cell>
          <cell r="IW87">
            <v>1117.9000000000001</v>
          </cell>
          <cell r="IX87">
            <v>0</v>
          </cell>
          <cell r="IY87">
            <v>18.5</v>
          </cell>
          <cell r="IZ87">
            <v>0</v>
          </cell>
          <cell r="JA87">
            <v>0</v>
          </cell>
          <cell r="JB87">
            <v>0</v>
          </cell>
          <cell r="JC87">
            <v>991</v>
          </cell>
          <cell r="JD87">
            <v>1000</v>
          </cell>
          <cell r="JE87">
            <v>0</v>
          </cell>
          <cell r="JF87">
            <v>0</v>
          </cell>
          <cell r="JG87">
            <v>2.89</v>
          </cell>
          <cell r="JH87">
            <v>125.13</v>
          </cell>
          <cell r="JI87">
            <v>34.25</v>
          </cell>
          <cell r="JJ87">
            <v>33.28</v>
          </cell>
          <cell r="JK87">
            <v>57.6</v>
          </cell>
          <cell r="JL87">
            <v>41.1</v>
          </cell>
          <cell r="JM87">
            <v>38.72</v>
          </cell>
          <cell r="JN87">
            <v>48.96</v>
          </cell>
          <cell r="JO87">
            <v>128.78</v>
          </cell>
          <cell r="JP87">
            <v>43.56</v>
          </cell>
          <cell r="JQ87">
            <v>1.88</v>
          </cell>
          <cell r="JR87">
            <v>6</v>
          </cell>
          <cell r="JS87">
            <v>0</v>
          </cell>
          <cell r="JT87">
            <v>7635</v>
          </cell>
          <cell r="JU87">
            <v>6.1669999999999998</v>
          </cell>
          <cell r="JV87">
            <v>8991</v>
          </cell>
          <cell r="JW87">
            <v>1148.7</v>
          </cell>
          <cell r="JX87">
            <v>0.26</v>
          </cell>
          <cell r="JY87">
            <v>-5428</v>
          </cell>
          <cell r="JZ87">
            <v>1951</v>
          </cell>
          <cell r="KA87">
            <v>982</v>
          </cell>
          <cell r="KB87">
            <v>1117.9000000000001</v>
          </cell>
          <cell r="KC87">
            <v>7826</v>
          </cell>
          <cell r="KD87">
            <v>8748685</v>
          </cell>
          <cell r="KE87">
            <v>109343</v>
          </cell>
          <cell r="KF87">
            <v>403876</v>
          </cell>
          <cell r="KG87">
            <v>1007832</v>
          </cell>
        </row>
        <row r="88">
          <cell r="E88">
            <v>1638</v>
          </cell>
          <cell r="F88">
            <v>1638</v>
          </cell>
          <cell r="G88" t="str">
            <v>DECORAH</v>
          </cell>
          <cell r="H88" t="str">
            <v>Decorah</v>
          </cell>
          <cell r="I88">
            <v>0</v>
          </cell>
          <cell r="J88">
            <v>0</v>
          </cell>
          <cell r="K88">
            <v>0</v>
          </cell>
          <cell r="L88">
            <v>1638</v>
          </cell>
          <cell r="M88">
            <v>11011374</v>
          </cell>
          <cell r="N88">
            <v>105321</v>
          </cell>
          <cell r="O88">
            <v>923833</v>
          </cell>
          <cell r="P88">
            <v>1920381</v>
          </cell>
          <cell r="Q88">
            <v>229365</v>
          </cell>
          <cell r="R88">
            <v>412000</v>
          </cell>
          <cell r="S88">
            <v>0</v>
          </cell>
          <cell r="T88">
            <v>1179860</v>
          </cell>
          <cell r="U88">
            <v>1008916</v>
          </cell>
          <cell r="V88">
            <v>9876086</v>
          </cell>
          <cell r="W88">
            <v>31599</v>
          </cell>
          <cell r="X88">
            <v>2559476</v>
          </cell>
          <cell r="Y88">
            <v>0</v>
          </cell>
          <cell r="Z88">
            <v>183439</v>
          </cell>
          <cell r="AA88">
            <v>920500</v>
          </cell>
          <cell r="AB88">
            <v>30362150</v>
          </cell>
          <cell r="AC88">
            <v>0</v>
          </cell>
          <cell r="AD88">
            <v>927905</v>
          </cell>
          <cell r="AE88">
            <v>313771</v>
          </cell>
          <cell r="AF88">
            <v>31603826</v>
          </cell>
          <cell r="AG88">
            <v>8031641</v>
          </cell>
          <cell r="AH88">
            <v>39635467</v>
          </cell>
          <cell r="AI88">
            <v>16738780</v>
          </cell>
          <cell r="AJ88">
            <v>72000</v>
          </cell>
          <cell r="AK88">
            <v>1758270</v>
          </cell>
          <cell r="AL88">
            <v>639103</v>
          </cell>
          <cell r="AM88">
            <v>346200</v>
          </cell>
          <cell r="AN88">
            <v>371045</v>
          </cell>
          <cell r="AO88">
            <v>1163665</v>
          </cell>
          <cell r="AP88">
            <v>792000</v>
          </cell>
          <cell r="AQ88">
            <v>0</v>
          </cell>
          <cell r="AR88">
            <v>5142283</v>
          </cell>
          <cell r="AS88">
            <v>1078983</v>
          </cell>
          <cell r="AT88">
            <v>1400000</v>
          </cell>
          <cell r="AU88">
            <v>1307405</v>
          </cell>
          <cell r="AV88">
            <v>844533</v>
          </cell>
          <cell r="AW88">
            <v>3551938</v>
          </cell>
          <cell r="AX88">
            <v>26511984</v>
          </cell>
          <cell r="AY88">
            <v>859174</v>
          </cell>
          <cell r="AZ88">
            <v>27371158</v>
          </cell>
          <cell r="BA88">
            <v>12264309</v>
          </cell>
          <cell r="BB88">
            <v>39635467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20</v>
          </cell>
          <cell r="BZ88">
            <v>2022</v>
          </cell>
          <cell r="CA88">
            <v>2026</v>
          </cell>
          <cell r="CB88">
            <v>10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2020</v>
          </cell>
          <cell r="CO88">
            <v>2029</v>
          </cell>
          <cell r="CP88">
            <v>1.34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2.7</v>
          </cell>
          <cell r="CY88">
            <v>0</v>
          </cell>
          <cell r="CZ88">
            <v>6</v>
          </cell>
          <cell r="DA88">
            <v>1180630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1198527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6808799</v>
          </cell>
          <cell r="DY88">
            <v>39855</v>
          </cell>
          <cell r="DZ88">
            <v>0</v>
          </cell>
          <cell r="EA88">
            <v>0</v>
          </cell>
          <cell r="EB88">
            <v>0</v>
          </cell>
          <cell r="EC88">
            <v>1158266</v>
          </cell>
          <cell r="ED88">
            <v>0</v>
          </cell>
          <cell r="EE88">
            <v>0</v>
          </cell>
          <cell r="EF88">
            <v>8006920</v>
          </cell>
          <cell r="EG88">
            <v>1050000</v>
          </cell>
          <cell r="EH88">
            <v>0</v>
          </cell>
          <cell r="EI88">
            <v>7967065</v>
          </cell>
          <cell r="EJ88">
            <v>0</v>
          </cell>
          <cell r="EK88">
            <v>1198527</v>
          </cell>
          <cell r="EL88">
            <v>1198527</v>
          </cell>
          <cell r="EM88">
            <v>295160</v>
          </cell>
          <cell r="EN88">
            <v>1493687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394500</v>
          </cell>
          <cell r="ET88">
            <v>0</v>
          </cell>
          <cell r="EU88">
            <v>10945111</v>
          </cell>
          <cell r="EV88">
            <v>0</v>
          </cell>
          <cell r="EW88">
            <v>9.0190599999999996</v>
          </cell>
          <cell r="EX88">
            <v>1.1827700000000001</v>
          </cell>
          <cell r="EY88">
            <v>0</v>
          </cell>
          <cell r="EZ88">
            <v>0</v>
          </cell>
          <cell r="FA88">
            <v>1.34</v>
          </cell>
          <cell r="FB88">
            <v>0.33</v>
          </cell>
          <cell r="FC88">
            <v>0</v>
          </cell>
          <cell r="FD88">
            <v>0</v>
          </cell>
          <cell r="FE88">
            <v>0.44107000000000002</v>
          </cell>
          <cell r="FF88">
            <v>0</v>
          </cell>
          <cell r="FG88">
            <v>12.312900000000001</v>
          </cell>
          <cell r="FH88">
            <v>0</v>
          </cell>
          <cell r="FI88">
            <v>0</v>
          </cell>
          <cell r="FJ88">
            <v>8.9745000000000008</v>
          </cell>
          <cell r="FK88">
            <v>4.4560000000000002E-2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15984736</v>
          </cell>
          <cell r="GK88">
            <v>7413</v>
          </cell>
          <cell r="GL88">
            <v>11345597</v>
          </cell>
          <cell r="GM88">
            <v>0</v>
          </cell>
          <cell r="GN88">
            <v>213087</v>
          </cell>
          <cell r="GO88">
            <v>1399426</v>
          </cell>
          <cell r="GP88">
            <v>581839</v>
          </cell>
          <cell r="GQ88">
            <v>0</v>
          </cell>
          <cell r="GR88">
            <v>101010</v>
          </cell>
          <cell r="GS88">
            <v>112555</v>
          </cell>
          <cell r="GT88">
            <v>0</v>
          </cell>
          <cell r="GU88">
            <v>519703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15984736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925120</v>
          </cell>
          <cell r="HG88">
            <v>0</v>
          </cell>
          <cell r="HH88">
            <v>99232</v>
          </cell>
          <cell r="HI88">
            <v>322466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11625051</v>
          </cell>
          <cell r="HO88">
            <v>0</v>
          </cell>
          <cell r="HP88">
            <v>208038</v>
          </cell>
          <cell r="HQ88">
            <v>1343836</v>
          </cell>
          <cell r="HR88">
            <v>591354</v>
          </cell>
          <cell r="HS88">
            <v>0</v>
          </cell>
          <cell r="HT88">
            <v>103276</v>
          </cell>
          <cell r="HU88">
            <v>115052</v>
          </cell>
          <cell r="HV88">
            <v>0</v>
          </cell>
          <cell r="HW88">
            <v>564352</v>
          </cell>
          <cell r="HX88">
            <v>0</v>
          </cell>
          <cell r="HY88">
            <v>0</v>
          </cell>
          <cell r="HZ88">
            <v>0</v>
          </cell>
          <cell r="IA88">
            <v>297</v>
          </cell>
          <cell r="IB88">
            <v>16284454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951045</v>
          </cell>
          <cell r="II88">
            <v>0</v>
          </cell>
          <cell r="IJ88">
            <v>121901</v>
          </cell>
          <cell r="IK88">
            <v>370298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16284454</v>
          </cell>
          <cell r="IQ88">
            <v>0</v>
          </cell>
          <cell r="IR88">
            <v>0.2</v>
          </cell>
          <cell r="IS88">
            <v>17.55</v>
          </cell>
          <cell r="IT88">
            <v>132</v>
          </cell>
          <cell r="IU88">
            <v>5.9279999999999999</v>
          </cell>
          <cell r="IV88">
            <v>3.77</v>
          </cell>
          <cell r="IW88">
            <v>1508.6</v>
          </cell>
          <cell r="IX88">
            <v>0</v>
          </cell>
          <cell r="IY88">
            <v>45</v>
          </cell>
          <cell r="IZ88">
            <v>0</v>
          </cell>
          <cell r="JA88">
            <v>0</v>
          </cell>
          <cell r="JB88">
            <v>0</v>
          </cell>
          <cell r="JC88">
            <v>1581</v>
          </cell>
          <cell r="JD88">
            <v>1601</v>
          </cell>
          <cell r="JE88">
            <v>0</v>
          </cell>
          <cell r="JF88">
            <v>0</v>
          </cell>
          <cell r="JG88">
            <v>4.43</v>
          </cell>
          <cell r="JH88">
            <v>176.01</v>
          </cell>
          <cell r="JI88">
            <v>52.06</v>
          </cell>
          <cell r="JJ88">
            <v>41.15</v>
          </cell>
          <cell r="JK88">
            <v>82.8</v>
          </cell>
          <cell r="JL88">
            <v>64.39</v>
          </cell>
          <cell r="JM88">
            <v>45.4</v>
          </cell>
          <cell r="JN88">
            <v>77.040000000000006</v>
          </cell>
          <cell r="JO88">
            <v>186.83</v>
          </cell>
          <cell r="JP88">
            <v>19.260000000000002</v>
          </cell>
          <cell r="JQ88">
            <v>6.59</v>
          </cell>
          <cell r="JR88">
            <v>146</v>
          </cell>
          <cell r="JS88">
            <v>0.8</v>
          </cell>
          <cell r="JT88">
            <v>7635</v>
          </cell>
          <cell r="JU88">
            <v>5.83</v>
          </cell>
          <cell r="JV88">
            <v>45139</v>
          </cell>
          <cell r="JW88">
            <v>1522.6</v>
          </cell>
          <cell r="JX88">
            <v>0</v>
          </cell>
          <cell r="JY88">
            <v>0</v>
          </cell>
          <cell r="JZ88">
            <v>0</v>
          </cell>
          <cell r="KA88">
            <v>1579</v>
          </cell>
          <cell r="KB88">
            <v>1508.6</v>
          </cell>
          <cell r="KC88">
            <v>7826</v>
          </cell>
          <cell r="KD88">
            <v>11806304</v>
          </cell>
          <cell r="KE88">
            <v>0</v>
          </cell>
          <cell r="KF88">
            <v>247928</v>
          </cell>
          <cell r="KG88">
            <v>1462132</v>
          </cell>
        </row>
        <row r="89">
          <cell r="E89">
            <v>1675</v>
          </cell>
          <cell r="F89">
            <v>1675</v>
          </cell>
          <cell r="G89" t="str">
            <v>DELWOOD</v>
          </cell>
          <cell r="H89" t="str">
            <v>Delwood</v>
          </cell>
          <cell r="I89">
            <v>0</v>
          </cell>
          <cell r="J89">
            <v>0</v>
          </cell>
          <cell r="K89">
            <v>0</v>
          </cell>
          <cell r="L89">
            <v>1675</v>
          </cell>
          <cell r="M89">
            <v>1519920</v>
          </cell>
          <cell r="N89">
            <v>23802</v>
          </cell>
          <cell r="O89">
            <v>92586</v>
          </cell>
          <cell r="P89">
            <v>430000</v>
          </cell>
          <cell r="Q89">
            <v>43550</v>
          </cell>
          <cell r="R89">
            <v>30000</v>
          </cell>
          <cell r="S89">
            <v>11000</v>
          </cell>
          <cell r="T89">
            <v>42500</v>
          </cell>
          <cell r="U89">
            <v>0</v>
          </cell>
          <cell r="V89">
            <v>1510603</v>
          </cell>
          <cell r="W89">
            <v>4137</v>
          </cell>
          <cell r="X89">
            <v>350000</v>
          </cell>
          <cell r="Y89">
            <v>0</v>
          </cell>
          <cell r="Z89">
            <v>41000</v>
          </cell>
          <cell r="AA89">
            <v>140000</v>
          </cell>
          <cell r="AB89">
            <v>4239098</v>
          </cell>
          <cell r="AC89">
            <v>0</v>
          </cell>
          <cell r="AD89">
            <v>0</v>
          </cell>
          <cell r="AE89">
            <v>0</v>
          </cell>
          <cell r="AF89">
            <v>4239098</v>
          </cell>
          <cell r="AG89">
            <v>1452291</v>
          </cell>
          <cell r="AH89">
            <v>5691389</v>
          </cell>
          <cell r="AI89">
            <v>2970000</v>
          </cell>
          <cell r="AJ89">
            <v>90000</v>
          </cell>
          <cell r="AK89">
            <v>104000</v>
          </cell>
          <cell r="AL89">
            <v>86500</v>
          </cell>
          <cell r="AM89">
            <v>154000</v>
          </cell>
          <cell r="AN89">
            <v>127000</v>
          </cell>
          <cell r="AO89">
            <v>399000</v>
          </cell>
          <cell r="AP89">
            <v>173000</v>
          </cell>
          <cell r="AQ89">
            <v>0</v>
          </cell>
          <cell r="AR89">
            <v>1133500</v>
          </cell>
          <cell r="AS89">
            <v>180000</v>
          </cell>
          <cell r="AT89">
            <v>125000</v>
          </cell>
          <cell r="AU89">
            <v>0</v>
          </cell>
          <cell r="AV89">
            <v>103635</v>
          </cell>
          <cell r="AW89">
            <v>228635</v>
          </cell>
          <cell r="AX89">
            <v>4512135</v>
          </cell>
          <cell r="AY89">
            <v>0</v>
          </cell>
          <cell r="AZ89">
            <v>4582135</v>
          </cell>
          <cell r="BA89">
            <v>1109254</v>
          </cell>
          <cell r="BB89">
            <v>5691389</v>
          </cell>
          <cell r="BC89">
            <v>0</v>
          </cell>
          <cell r="BD89">
            <v>0</v>
          </cell>
          <cell r="BE89">
            <v>70000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20</v>
          </cell>
          <cell r="BZ89">
            <v>2022</v>
          </cell>
          <cell r="CA89">
            <v>2026</v>
          </cell>
          <cell r="CB89">
            <v>10</v>
          </cell>
          <cell r="CC89">
            <v>0</v>
          </cell>
          <cell r="CD89">
            <v>1992</v>
          </cell>
          <cell r="CE89">
            <v>25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2019</v>
          </cell>
          <cell r="CO89">
            <v>2028</v>
          </cell>
          <cell r="CP89">
            <v>0.67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7</v>
          </cell>
          <cell r="DA89">
            <v>157055</v>
          </cell>
          <cell r="DB89">
            <v>2</v>
          </cell>
          <cell r="DC89">
            <v>392638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73710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886726</v>
          </cell>
          <cell r="DY89">
            <v>47411</v>
          </cell>
          <cell r="DZ89">
            <v>369577</v>
          </cell>
          <cell r="EA89">
            <v>0</v>
          </cell>
          <cell r="EB89">
            <v>0</v>
          </cell>
          <cell r="EC89">
            <v>0</v>
          </cell>
          <cell r="ED89">
            <v>25000</v>
          </cell>
          <cell r="EE89">
            <v>0</v>
          </cell>
          <cell r="EF89">
            <v>1328714</v>
          </cell>
          <cell r="EG89">
            <v>100000</v>
          </cell>
          <cell r="EH89">
            <v>0</v>
          </cell>
          <cell r="EI89">
            <v>1281303</v>
          </cell>
          <cell r="EJ89">
            <v>0</v>
          </cell>
          <cell r="EK89">
            <v>73710</v>
          </cell>
          <cell r="EL89">
            <v>73710</v>
          </cell>
          <cell r="EM89">
            <v>36305</v>
          </cell>
          <cell r="EN89">
            <v>110015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1538729</v>
          </cell>
          <cell r="EV89">
            <v>0</v>
          </cell>
          <cell r="EW89">
            <v>12.07765</v>
          </cell>
          <cell r="EX89">
            <v>0.90896999999999994</v>
          </cell>
          <cell r="EY89">
            <v>0</v>
          </cell>
          <cell r="EZ89">
            <v>0</v>
          </cell>
          <cell r="FA89">
            <v>0.67</v>
          </cell>
          <cell r="FB89">
            <v>0.33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13.98662</v>
          </cell>
          <cell r="FH89">
            <v>0</v>
          </cell>
          <cell r="FI89">
            <v>0</v>
          </cell>
          <cell r="FJ89">
            <v>11.646699999999999</v>
          </cell>
          <cell r="FK89">
            <v>0.43095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2179177</v>
          </cell>
          <cell r="GK89">
            <v>7553</v>
          </cell>
          <cell r="GL89">
            <v>1435070</v>
          </cell>
          <cell r="GM89">
            <v>141189</v>
          </cell>
          <cell r="GN89">
            <v>127351</v>
          </cell>
          <cell r="GO89">
            <v>165184</v>
          </cell>
          <cell r="GP89">
            <v>68896</v>
          </cell>
          <cell r="GQ89">
            <v>6893</v>
          </cell>
          <cell r="GR89">
            <v>11492</v>
          </cell>
          <cell r="GS89">
            <v>12554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2179177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127346</v>
          </cell>
          <cell r="HG89">
            <v>394065</v>
          </cell>
          <cell r="HH89">
            <v>13962</v>
          </cell>
          <cell r="HI89">
            <v>74130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1555000</v>
          </cell>
          <cell r="HO89">
            <v>0</v>
          </cell>
          <cell r="HP89">
            <v>166852</v>
          </cell>
          <cell r="HQ89">
            <v>206115</v>
          </cell>
          <cell r="HR89">
            <v>75858</v>
          </cell>
          <cell r="HS89">
            <v>0</v>
          </cell>
          <cell r="HT89">
            <v>12396</v>
          </cell>
          <cell r="HU89">
            <v>13546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2237444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126919</v>
          </cell>
          <cell r="II89">
            <v>388750</v>
          </cell>
          <cell r="IJ89">
            <v>17235</v>
          </cell>
          <cell r="IK89">
            <v>49628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2237444</v>
          </cell>
          <cell r="IQ89">
            <v>0</v>
          </cell>
          <cell r="IR89">
            <v>0</v>
          </cell>
          <cell r="IS89">
            <v>20.55</v>
          </cell>
          <cell r="IT89">
            <v>0</v>
          </cell>
          <cell r="IU89">
            <v>0.91</v>
          </cell>
          <cell r="IV89">
            <v>0</v>
          </cell>
          <cell r="IW89">
            <v>183</v>
          </cell>
          <cell r="IX89">
            <v>0</v>
          </cell>
          <cell r="IY89">
            <v>9.5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124</v>
          </cell>
          <cell r="JE89">
            <v>0</v>
          </cell>
          <cell r="JF89">
            <v>0</v>
          </cell>
          <cell r="JG89">
            <v>0.35</v>
          </cell>
          <cell r="JH89">
            <v>26.51</v>
          </cell>
          <cell r="JI89">
            <v>8.2200000000000006</v>
          </cell>
          <cell r="JJ89">
            <v>6.05</v>
          </cell>
          <cell r="JK89">
            <v>12.24</v>
          </cell>
          <cell r="JL89">
            <v>5.48</v>
          </cell>
          <cell r="JM89">
            <v>6.67</v>
          </cell>
          <cell r="JN89">
            <v>9.36</v>
          </cell>
          <cell r="JO89">
            <v>21.51</v>
          </cell>
          <cell r="JP89">
            <v>21.63</v>
          </cell>
          <cell r="JQ89">
            <v>0</v>
          </cell>
          <cell r="JR89">
            <v>0</v>
          </cell>
          <cell r="JS89">
            <v>0</v>
          </cell>
          <cell r="JT89">
            <v>7775</v>
          </cell>
          <cell r="JU89">
            <v>0.83399999999999996</v>
          </cell>
          <cell r="JV89">
            <v>47050</v>
          </cell>
          <cell r="JW89">
            <v>200</v>
          </cell>
          <cell r="JX89">
            <v>0</v>
          </cell>
          <cell r="JY89">
            <v>0</v>
          </cell>
          <cell r="JZ89">
            <v>0</v>
          </cell>
          <cell r="KA89">
            <v>120</v>
          </cell>
          <cell r="KB89">
            <v>183</v>
          </cell>
          <cell r="KC89">
            <v>7966</v>
          </cell>
          <cell r="KD89">
            <v>1457778</v>
          </cell>
          <cell r="KE89">
            <v>112772</v>
          </cell>
          <cell r="KF89">
            <v>178948</v>
          </cell>
          <cell r="KG89">
            <v>171349</v>
          </cell>
        </row>
        <row r="90">
          <cell r="E90">
            <v>1701</v>
          </cell>
          <cell r="F90">
            <v>1701</v>
          </cell>
          <cell r="G90" t="str">
            <v>DENISON</v>
          </cell>
          <cell r="H90" t="str">
            <v>Denison</v>
          </cell>
          <cell r="I90">
            <v>0</v>
          </cell>
          <cell r="J90">
            <v>0</v>
          </cell>
          <cell r="K90">
            <v>0</v>
          </cell>
          <cell r="L90">
            <v>1701</v>
          </cell>
          <cell r="M90">
            <v>6367186</v>
          </cell>
          <cell r="N90">
            <v>52195</v>
          </cell>
          <cell r="O90">
            <v>309161</v>
          </cell>
          <cell r="P90">
            <v>1630000</v>
          </cell>
          <cell r="Q90">
            <v>50000</v>
          </cell>
          <cell r="R90">
            <v>330000</v>
          </cell>
          <cell r="S90">
            <v>700000</v>
          </cell>
          <cell r="T90">
            <v>235000</v>
          </cell>
          <cell r="U90">
            <v>5000</v>
          </cell>
          <cell r="V90">
            <v>18155630</v>
          </cell>
          <cell r="W90">
            <v>90048</v>
          </cell>
          <cell r="X90">
            <v>2690000</v>
          </cell>
          <cell r="Y90">
            <v>0</v>
          </cell>
          <cell r="Z90">
            <v>780000</v>
          </cell>
          <cell r="AA90">
            <v>2250000</v>
          </cell>
          <cell r="AB90">
            <v>33644220</v>
          </cell>
          <cell r="AC90">
            <v>0</v>
          </cell>
          <cell r="AD90">
            <v>143000</v>
          </cell>
          <cell r="AE90">
            <v>0</v>
          </cell>
          <cell r="AF90">
            <v>33787220</v>
          </cell>
          <cell r="AG90">
            <v>25951134</v>
          </cell>
          <cell r="AH90">
            <v>59738354</v>
          </cell>
          <cell r="AI90">
            <v>20136000</v>
          </cell>
          <cell r="AJ90">
            <v>1115000</v>
          </cell>
          <cell r="AK90">
            <v>2033000</v>
          </cell>
          <cell r="AL90">
            <v>410000</v>
          </cell>
          <cell r="AM90">
            <v>1898000</v>
          </cell>
          <cell r="AN90">
            <v>725000</v>
          </cell>
          <cell r="AO90">
            <v>3260000</v>
          </cell>
          <cell r="AP90">
            <v>1820000</v>
          </cell>
          <cell r="AQ90">
            <v>0</v>
          </cell>
          <cell r="AR90">
            <v>11261000</v>
          </cell>
          <cell r="AS90">
            <v>2550000</v>
          </cell>
          <cell r="AT90">
            <v>17000000</v>
          </cell>
          <cell r="AU90">
            <v>495000</v>
          </cell>
          <cell r="AV90">
            <v>1137888</v>
          </cell>
          <cell r="AW90">
            <v>18632888</v>
          </cell>
          <cell r="AX90">
            <v>52579888</v>
          </cell>
          <cell r="AY90">
            <v>143000</v>
          </cell>
          <cell r="AZ90">
            <v>52722888</v>
          </cell>
          <cell r="BA90">
            <v>7015466</v>
          </cell>
          <cell r="BB90">
            <v>59738354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20</v>
          </cell>
          <cell r="BZ90">
            <v>2022</v>
          </cell>
          <cell r="CA90">
            <v>2026</v>
          </cell>
          <cell r="CB90">
            <v>10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2.7</v>
          </cell>
          <cell r="CY90">
            <v>0</v>
          </cell>
          <cell r="CZ90">
            <v>6</v>
          </cell>
          <cell r="DA90">
            <v>1562551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4950383</v>
          </cell>
          <cell r="DY90">
            <v>292369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5242752</v>
          </cell>
          <cell r="EG90">
            <v>650000</v>
          </cell>
          <cell r="EH90">
            <v>0</v>
          </cell>
          <cell r="EI90">
            <v>4950383</v>
          </cell>
          <cell r="EJ90">
            <v>0</v>
          </cell>
          <cell r="EK90">
            <v>0</v>
          </cell>
          <cell r="EL90">
            <v>0</v>
          </cell>
          <cell r="EM90">
            <v>178525</v>
          </cell>
          <cell r="EN90">
            <v>178525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348082</v>
          </cell>
          <cell r="ET90">
            <v>0</v>
          </cell>
          <cell r="EU90">
            <v>6419359</v>
          </cell>
          <cell r="EV90">
            <v>0</v>
          </cell>
          <cell r="EW90">
            <v>9.7371300000000005</v>
          </cell>
          <cell r="EX90">
            <v>1.2075499999999999</v>
          </cell>
          <cell r="EY90">
            <v>0</v>
          </cell>
          <cell r="EZ90">
            <v>0</v>
          </cell>
          <cell r="FA90">
            <v>0</v>
          </cell>
          <cell r="FB90">
            <v>0.33</v>
          </cell>
          <cell r="FC90">
            <v>0</v>
          </cell>
          <cell r="FD90">
            <v>0</v>
          </cell>
          <cell r="FE90">
            <v>0.64341999999999999</v>
          </cell>
          <cell r="FF90">
            <v>0</v>
          </cell>
          <cell r="FG90">
            <v>11.918100000000001</v>
          </cell>
          <cell r="FH90">
            <v>0</v>
          </cell>
          <cell r="FI90">
            <v>0</v>
          </cell>
          <cell r="FJ90">
            <v>9.1966900000000003</v>
          </cell>
          <cell r="FK90">
            <v>0.54044000000000003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22179994</v>
          </cell>
          <cell r="GK90">
            <v>7413</v>
          </cell>
          <cell r="GL90">
            <v>15158102</v>
          </cell>
          <cell r="GM90">
            <v>0</v>
          </cell>
          <cell r="GN90">
            <v>1134730</v>
          </cell>
          <cell r="GO90">
            <v>2172602</v>
          </cell>
          <cell r="GP90">
            <v>773371</v>
          </cell>
          <cell r="GQ90">
            <v>0</v>
          </cell>
          <cell r="GR90">
            <v>133105</v>
          </cell>
          <cell r="GS90">
            <v>149106</v>
          </cell>
          <cell r="GT90">
            <v>0</v>
          </cell>
          <cell r="GU90">
            <v>369444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22179994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864466</v>
          </cell>
          <cell r="HG90">
            <v>0</v>
          </cell>
          <cell r="HH90">
            <v>87019</v>
          </cell>
          <cell r="HI90">
            <v>452193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15470801</v>
          </cell>
          <cell r="HO90">
            <v>0</v>
          </cell>
          <cell r="HP90">
            <v>1227296</v>
          </cell>
          <cell r="HQ90">
            <v>2189031</v>
          </cell>
          <cell r="HR90">
            <v>787626</v>
          </cell>
          <cell r="HS90">
            <v>0</v>
          </cell>
          <cell r="HT90">
            <v>134954</v>
          </cell>
          <cell r="HU90">
            <v>151119</v>
          </cell>
          <cell r="HV90">
            <v>0</v>
          </cell>
          <cell r="HW90">
            <v>375524</v>
          </cell>
          <cell r="HX90">
            <v>0</v>
          </cell>
          <cell r="HY90">
            <v>0</v>
          </cell>
          <cell r="HZ90">
            <v>0</v>
          </cell>
          <cell r="IA90">
            <v>-7265</v>
          </cell>
          <cell r="IB90">
            <v>22653700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876111</v>
          </cell>
          <cell r="II90">
            <v>0</v>
          </cell>
          <cell r="IJ90">
            <v>102409</v>
          </cell>
          <cell r="IK90">
            <v>366370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22653700</v>
          </cell>
          <cell r="IQ90">
            <v>0</v>
          </cell>
          <cell r="IR90">
            <v>0</v>
          </cell>
          <cell r="IS90">
            <v>38.770000000000003</v>
          </cell>
          <cell r="IT90">
            <v>135</v>
          </cell>
          <cell r="IU90">
            <v>13.016</v>
          </cell>
          <cell r="IV90">
            <v>108.96</v>
          </cell>
          <cell r="IW90">
            <v>1958.5</v>
          </cell>
          <cell r="IX90">
            <v>0</v>
          </cell>
          <cell r="IY90">
            <v>57.5</v>
          </cell>
          <cell r="IZ90">
            <v>0</v>
          </cell>
          <cell r="JA90">
            <v>0</v>
          </cell>
          <cell r="JB90">
            <v>0</v>
          </cell>
          <cell r="JC90">
            <v>1515</v>
          </cell>
          <cell r="JD90">
            <v>1532</v>
          </cell>
          <cell r="JE90">
            <v>0.5</v>
          </cell>
          <cell r="JF90">
            <v>3818</v>
          </cell>
          <cell r="JG90">
            <v>4.21</v>
          </cell>
          <cell r="JH90">
            <v>286.70999999999998</v>
          </cell>
          <cell r="JI90">
            <v>135.63</v>
          </cell>
          <cell r="JJ90">
            <v>84.12</v>
          </cell>
          <cell r="JK90">
            <v>66.959999999999994</v>
          </cell>
          <cell r="JL90">
            <v>112.34</v>
          </cell>
          <cell r="JM90">
            <v>85.96</v>
          </cell>
          <cell r="JN90">
            <v>57.6</v>
          </cell>
          <cell r="JO90">
            <v>255.9</v>
          </cell>
          <cell r="JP90">
            <v>42.23</v>
          </cell>
          <cell r="JQ90">
            <v>102.87</v>
          </cell>
          <cell r="JR90">
            <v>144</v>
          </cell>
          <cell r="JS90">
            <v>0</v>
          </cell>
          <cell r="JT90">
            <v>7635</v>
          </cell>
          <cell r="JU90">
            <v>12.592000000000001</v>
          </cell>
          <cell r="JV90">
            <v>16491</v>
          </cell>
          <cell r="JW90">
            <v>2026.3</v>
          </cell>
          <cell r="JX90">
            <v>-3.7</v>
          </cell>
          <cell r="JY90">
            <v>-28250</v>
          </cell>
          <cell r="JZ90">
            <v>-24971</v>
          </cell>
          <cell r="KA90">
            <v>1469</v>
          </cell>
          <cell r="KB90">
            <v>1958.5</v>
          </cell>
          <cell r="KC90">
            <v>7826</v>
          </cell>
          <cell r="KD90">
            <v>15327221</v>
          </cell>
          <cell r="KE90">
            <v>298288</v>
          </cell>
          <cell r="KF90">
            <v>1234098</v>
          </cell>
          <cell r="KG90">
            <v>2002673</v>
          </cell>
        </row>
        <row r="91">
          <cell r="E91">
            <v>1719</v>
          </cell>
          <cell r="F91">
            <v>1719</v>
          </cell>
          <cell r="G91" t="str">
            <v>DENVER</v>
          </cell>
          <cell r="H91" t="str">
            <v>Denver</v>
          </cell>
          <cell r="I91">
            <v>0</v>
          </cell>
          <cell r="J91">
            <v>0</v>
          </cell>
          <cell r="K91">
            <v>0</v>
          </cell>
          <cell r="L91">
            <v>1719</v>
          </cell>
          <cell r="M91">
            <v>3960625</v>
          </cell>
          <cell r="N91">
            <v>342647</v>
          </cell>
          <cell r="O91">
            <v>268307</v>
          </cell>
          <cell r="P91">
            <v>1237147</v>
          </cell>
          <cell r="Q91">
            <v>82496</v>
          </cell>
          <cell r="R91">
            <v>312045</v>
          </cell>
          <cell r="S91">
            <v>305000</v>
          </cell>
          <cell r="T91">
            <v>146132</v>
          </cell>
          <cell r="U91">
            <v>0</v>
          </cell>
          <cell r="V91">
            <v>7132323</v>
          </cell>
          <cell r="W91">
            <v>35904</v>
          </cell>
          <cell r="X91">
            <v>1330471</v>
          </cell>
          <cell r="Y91">
            <v>0</v>
          </cell>
          <cell r="Z91">
            <v>41000</v>
          </cell>
          <cell r="AA91">
            <v>217706</v>
          </cell>
          <cell r="AB91">
            <v>15411803</v>
          </cell>
          <cell r="AC91">
            <v>0</v>
          </cell>
          <cell r="AD91">
            <v>1140529</v>
          </cell>
          <cell r="AE91">
            <v>0</v>
          </cell>
          <cell r="AF91">
            <v>16552332</v>
          </cell>
          <cell r="AG91">
            <v>4521902</v>
          </cell>
          <cell r="AH91">
            <v>21074234</v>
          </cell>
          <cell r="AI91">
            <v>8390228</v>
          </cell>
          <cell r="AJ91">
            <v>535324</v>
          </cell>
          <cell r="AK91">
            <v>811118</v>
          </cell>
          <cell r="AL91">
            <v>451769</v>
          </cell>
          <cell r="AM91">
            <v>784949</v>
          </cell>
          <cell r="AN91">
            <v>216869</v>
          </cell>
          <cell r="AO91">
            <v>1822324</v>
          </cell>
          <cell r="AP91">
            <v>558032</v>
          </cell>
          <cell r="AQ91">
            <v>0</v>
          </cell>
          <cell r="AR91">
            <v>5180385</v>
          </cell>
          <cell r="AS91">
            <v>623700</v>
          </cell>
          <cell r="AT91">
            <v>0</v>
          </cell>
          <cell r="AU91">
            <v>1708877</v>
          </cell>
          <cell r="AV91">
            <v>478337</v>
          </cell>
          <cell r="AW91">
            <v>2187214</v>
          </cell>
          <cell r="AX91">
            <v>16381527</v>
          </cell>
          <cell r="AY91">
            <v>1140529</v>
          </cell>
          <cell r="AZ91">
            <v>17522056</v>
          </cell>
          <cell r="BA91">
            <v>3552178</v>
          </cell>
          <cell r="BB91">
            <v>21074234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20</v>
          </cell>
          <cell r="BZ91">
            <v>2024</v>
          </cell>
          <cell r="CA91">
            <v>2028</v>
          </cell>
          <cell r="CB91">
            <v>10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2018</v>
          </cell>
          <cell r="CO91">
            <v>2027</v>
          </cell>
          <cell r="CP91">
            <v>1.34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2.7</v>
          </cell>
          <cell r="CY91">
            <v>0</v>
          </cell>
          <cell r="CZ91">
            <v>4</v>
          </cell>
          <cell r="DA91">
            <v>676401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357458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2133129</v>
          </cell>
          <cell r="DY91">
            <v>160305</v>
          </cell>
          <cell r="DZ91">
            <v>0</v>
          </cell>
          <cell r="EA91">
            <v>0</v>
          </cell>
          <cell r="EB91">
            <v>0</v>
          </cell>
          <cell r="EC91">
            <v>505452</v>
          </cell>
          <cell r="ED91">
            <v>0</v>
          </cell>
          <cell r="EE91">
            <v>0</v>
          </cell>
          <cell r="EF91">
            <v>2798886</v>
          </cell>
          <cell r="EG91">
            <v>347539</v>
          </cell>
          <cell r="EH91">
            <v>0</v>
          </cell>
          <cell r="EI91">
            <v>2638581</v>
          </cell>
          <cell r="EJ91">
            <v>340200</v>
          </cell>
          <cell r="EK91">
            <v>17258</v>
          </cell>
          <cell r="EL91">
            <v>357458</v>
          </cell>
          <cell r="EM91">
            <v>88031</v>
          </cell>
          <cell r="EN91">
            <v>445489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711348</v>
          </cell>
          <cell r="ET91">
            <v>0</v>
          </cell>
          <cell r="EU91">
            <v>4303262</v>
          </cell>
          <cell r="EV91">
            <v>0</v>
          </cell>
          <cell r="EW91">
            <v>10.833130000000001</v>
          </cell>
          <cell r="EX91">
            <v>1.3477300000000001</v>
          </cell>
          <cell r="EY91">
            <v>0</v>
          </cell>
          <cell r="EZ91">
            <v>0</v>
          </cell>
          <cell r="FA91">
            <v>1.34</v>
          </cell>
          <cell r="FB91">
            <v>0.33</v>
          </cell>
          <cell r="FC91">
            <v>0</v>
          </cell>
          <cell r="FD91">
            <v>0</v>
          </cell>
          <cell r="FE91">
            <v>2.66662</v>
          </cell>
          <cell r="FF91">
            <v>0</v>
          </cell>
          <cell r="FG91">
            <v>16.517479999999999</v>
          </cell>
          <cell r="FH91">
            <v>0</v>
          </cell>
          <cell r="FI91">
            <v>0</v>
          </cell>
          <cell r="FJ91">
            <v>10.232200000000001</v>
          </cell>
          <cell r="FK91">
            <v>0.60092999999999996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8663258</v>
          </cell>
          <cell r="GK91">
            <v>7413</v>
          </cell>
          <cell r="GL91">
            <v>6401867</v>
          </cell>
          <cell r="GM91">
            <v>0</v>
          </cell>
          <cell r="GN91">
            <v>111795</v>
          </cell>
          <cell r="GO91">
            <v>643078</v>
          </cell>
          <cell r="GP91">
            <v>311278</v>
          </cell>
          <cell r="GQ91">
            <v>0</v>
          </cell>
          <cell r="GR91">
            <v>52956</v>
          </cell>
          <cell r="GS91">
            <v>59058</v>
          </cell>
          <cell r="GT91">
            <v>0</v>
          </cell>
          <cell r="GU91">
            <v>101897</v>
          </cell>
          <cell r="GV91">
            <v>0</v>
          </cell>
          <cell r="GW91">
            <v>0</v>
          </cell>
          <cell r="GX91">
            <v>0</v>
          </cell>
          <cell r="GY91">
            <v>7227</v>
          </cell>
          <cell r="GZ91">
            <v>8663258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416698</v>
          </cell>
          <cell r="HG91">
            <v>0</v>
          </cell>
          <cell r="HH91">
            <v>37290</v>
          </cell>
          <cell r="HI91">
            <v>189032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6588242</v>
          </cell>
          <cell r="HO91">
            <v>0</v>
          </cell>
          <cell r="HP91">
            <v>93804</v>
          </cell>
          <cell r="HQ91">
            <v>627902</v>
          </cell>
          <cell r="HR91">
            <v>318758</v>
          </cell>
          <cell r="HS91">
            <v>0</v>
          </cell>
          <cell r="HT91">
            <v>54474</v>
          </cell>
          <cell r="HU91">
            <v>60735</v>
          </cell>
          <cell r="HV91">
            <v>0</v>
          </cell>
          <cell r="HW91">
            <v>106991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8848889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426852</v>
          </cell>
          <cell r="II91">
            <v>0</v>
          </cell>
          <cell r="IJ91">
            <v>43052</v>
          </cell>
          <cell r="IK91">
            <v>213780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8848889</v>
          </cell>
          <cell r="IQ91">
            <v>0</v>
          </cell>
          <cell r="IR91">
            <v>0</v>
          </cell>
          <cell r="IS91">
            <v>9.34</v>
          </cell>
          <cell r="IT91">
            <v>9</v>
          </cell>
          <cell r="IU91">
            <v>2.5259999999999998</v>
          </cell>
          <cell r="IV91">
            <v>0.42</v>
          </cell>
          <cell r="IW91">
            <v>864.3</v>
          </cell>
          <cell r="IX91">
            <v>0</v>
          </cell>
          <cell r="IY91">
            <v>22</v>
          </cell>
          <cell r="IZ91">
            <v>0</v>
          </cell>
          <cell r="JA91">
            <v>0</v>
          </cell>
          <cell r="JB91">
            <v>0</v>
          </cell>
          <cell r="JC91">
            <v>401</v>
          </cell>
          <cell r="JD91">
            <v>403</v>
          </cell>
          <cell r="JE91">
            <v>0</v>
          </cell>
          <cell r="JF91">
            <v>0</v>
          </cell>
          <cell r="JG91">
            <v>1.1599999999999999</v>
          </cell>
          <cell r="JH91">
            <v>82.24</v>
          </cell>
          <cell r="JI91">
            <v>24.66</v>
          </cell>
          <cell r="JJ91">
            <v>26.62</v>
          </cell>
          <cell r="JK91">
            <v>30.96</v>
          </cell>
          <cell r="JL91">
            <v>19.18</v>
          </cell>
          <cell r="JM91">
            <v>30.26</v>
          </cell>
          <cell r="JN91">
            <v>28.8</v>
          </cell>
          <cell r="JO91">
            <v>78.239999999999995</v>
          </cell>
          <cell r="JP91">
            <v>15.46</v>
          </cell>
          <cell r="JQ91">
            <v>0.42</v>
          </cell>
          <cell r="JR91">
            <v>12</v>
          </cell>
          <cell r="JS91">
            <v>0</v>
          </cell>
          <cell r="JT91">
            <v>7635</v>
          </cell>
          <cell r="JU91">
            <v>2.573</v>
          </cell>
          <cell r="JV91">
            <v>3317</v>
          </cell>
          <cell r="JW91">
            <v>862.9</v>
          </cell>
          <cell r="JX91">
            <v>-1</v>
          </cell>
          <cell r="JY91">
            <v>-7635</v>
          </cell>
          <cell r="JZ91">
            <v>-6749</v>
          </cell>
          <cell r="KA91">
            <v>401</v>
          </cell>
          <cell r="KB91">
            <v>864.3</v>
          </cell>
          <cell r="KC91">
            <v>7826</v>
          </cell>
          <cell r="KD91">
            <v>6764012</v>
          </cell>
          <cell r="KE91">
            <v>0</v>
          </cell>
          <cell r="KF91">
            <v>144413</v>
          </cell>
          <cell r="KG91">
            <v>612306</v>
          </cell>
        </row>
        <row r="92">
          <cell r="E92">
            <v>1737</v>
          </cell>
          <cell r="F92">
            <v>1737</v>
          </cell>
          <cell r="G92" t="str">
            <v>DES MOINES</v>
          </cell>
          <cell r="H92" t="str">
            <v>Des Moines</v>
          </cell>
          <cell r="I92">
            <v>0</v>
          </cell>
          <cell r="J92">
            <v>0</v>
          </cell>
          <cell r="K92">
            <v>0</v>
          </cell>
          <cell r="L92">
            <v>1737</v>
          </cell>
          <cell r="M92">
            <v>134418609</v>
          </cell>
          <cell r="N92">
            <v>2921169</v>
          </cell>
          <cell r="O92">
            <v>0</v>
          </cell>
          <cell r="P92">
            <v>10024900</v>
          </cell>
          <cell r="Q92">
            <v>14587404</v>
          </cell>
          <cell r="R92">
            <v>404000</v>
          </cell>
          <cell r="S92">
            <v>1425000</v>
          </cell>
          <cell r="T92">
            <v>26970290</v>
          </cell>
          <cell r="U92">
            <v>0</v>
          </cell>
          <cell r="V92">
            <v>288691148</v>
          </cell>
          <cell r="W92">
            <v>1306757</v>
          </cell>
          <cell r="X92">
            <v>45226709</v>
          </cell>
          <cell r="Y92">
            <v>0</v>
          </cell>
          <cell r="Z92">
            <v>18594755</v>
          </cell>
          <cell r="AA92">
            <v>39306393</v>
          </cell>
          <cell r="AB92">
            <v>583877134</v>
          </cell>
          <cell r="AC92">
            <v>0</v>
          </cell>
          <cell r="AD92">
            <v>23616775</v>
          </cell>
          <cell r="AE92">
            <v>252500</v>
          </cell>
          <cell r="AF92">
            <v>607746409</v>
          </cell>
          <cell r="AG92">
            <v>302121754</v>
          </cell>
          <cell r="AH92">
            <v>909868163</v>
          </cell>
          <cell r="AI92">
            <v>314982658</v>
          </cell>
          <cell r="AJ92">
            <v>40620519</v>
          </cell>
          <cell r="AK92">
            <v>32633158</v>
          </cell>
          <cell r="AL92">
            <v>9463984</v>
          </cell>
          <cell r="AM92">
            <v>34629106</v>
          </cell>
          <cell r="AN92">
            <v>23883412</v>
          </cell>
          <cell r="AO92">
            <v>49166536</v>
          </cell>
          <cell r="AP92">
            <v>15603534</v>
          </cell>
          <cell r="AQ92">
            <v>0</v>
          </cell>
          <cell r="AR92">
            <v>206000249</v>
          </cell>
          <cell r="AS92">
            <v>30630161</v>
          </cell>
          <cell r="AT92">
            <v>26442000</v>
          </cell>
          <cell r="AU92">
            <v>22101775</v>
          </cell>
          <cell r="AV92">
            <v>17221163</v>
          </cell>
          <cell r="AW92">
            <v>65764938</v>
          </cell>
          <cell r="AX92">
            <v>617378006</v>
          </cell>
          <cell r="AY92">
            <v>24556000</v>
          </cell>
          <cell r="AZ92">
            <v>641934006</v>
          </cell>
          <cell r="BA92">
            <v>267934157</v>
          </cell>
          <cell r="BB92">
            <v>909868163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2022</v>
          </cell>
          <cell r="CA92">
            <v>2026</v>
          </cell>
          <cell r="CB92">
            <v>10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2022</v>
          </cell>
          <cell r="CO92">
            <v>2031</v>
          </cell>
          <cell r="CP92">
            <v>1.34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0.13500000000000001</v>
          </cell>
          <cell r="CX92">
            <v>2.7</v>
          </cell>
          <cell r="CY92">
            <v>0</v>
          </cell>
          <cell r="CZ92">
            <v>0</v>
          </cell>
          <cell r="DA92">
            <v>24207056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14148005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83408114</v>
          </cell>
          <cell r="DY92">
            <v>15068892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98477006</v>
          </cell>
          <cell r="EG92">
            <v>20000000</v>
          </cell>
          <cell r="EH92">
            <v>0</v>
          </cell>
          <cell r="EI92">
            <v>83408114</v>
          </cell>
          <cell r="EJ92">
            <v>0</v>
          </cell>
          <cell r="EK92">
            <v>14148005</v>
          </cell>
          <cell r="EL92">
            <v>14148005</v>
          </cell>
          <cell r="EM92">
            <v>3484210</v>
          </cell>
          <cell r="EN92">
            <v>17632215</v>
          </cell>
          <cell r="EO92">
            <v>0</v>
          </cell>
          <cell r="EP92">
            <v>0</v>
          </cell>
          <cell r="EQ92">
            <v>0</v>
          </cell>
          <cell r="ER92">
            <v>1220049</v>
          </cell>
          <cell r="ES92">
            <v>0</v>
          </cell>
          <cell r="ET92">
            <v>0</v>
          </cell>
          <cell r="EU92">
            <v>137329282</v>
          </cell>
          <cell r="EV92">
            <v>0</v>
          </cell>
          <cell r="EW92">
            <v>10.65643</v>
          </cell>
          <cell r="EX92">
            <v>2.2130299999999998</v>
          </cell>
          <cell r="EY92">
            <v>0</v>
          </cell>
          <cell r="EZ92">
            <v>0</v>
          </cell>
          <cell r="FA92">
            <v>1.34</v>
          </cell>
          <cell r="FB92">
            <v>0.33</v>
          </cell>
          <cell r="FC92">
            <v>0</v>
          </cell>
          <cell r="FD92">
            <v>0.13500000000000001</v>
          </cell>
          <cell r="FE92">
            <v>0</v>
          </cell>
          <cell r="FF92">
            <v>0</v>
          </cell>
          <cell r="FG92">
            <v>14.67446</v>
          </cell>
          <cell r="FH92">
            <v>0</v>
          </cell>
          <cell r="FI92">
            <v>0</v>
          </cell>
          <cell r="FJ92">
            <v>9.2292100000000001</v>
          </cell>
          <cell r="FK92">
            <v>1.4272199999999999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349073667</v>
          </cell>
          <cell r="GK92">
            <v>7446</v>
          </cell>
          <cell r="GL92">
            <v>231003215</v>
          </cell>
          <cell r="GM92">
            <v>1024285</v>
          </cell>
          <cell r="GN92">
            <v>10829619</v>
          </cell>
          <cell r="GO92">
            <v>42339594</v>
          </cell>
          <cell r="GP92">
            <v>11606240</v>
          </cell>
          <cell r="GQ92">
            <v>15650</v>
          </cell>
          <cell r="GR92">
            <v>2025113</v>
          </cell>
          <cell r="GS92">
            <v>2224161</v>
          </cell>
          <cell r="GT92">
            <v>0</v>
          </cell>
          <cell r="GU92">
            <v>11269395</v>
          </cell>
          <cell r="GV92">
            <v>0</v>
          </cell>
          <cell r="GW92">
            <v>0</v>
          </cell>
          <cell r="GX92">
            <v>0</v>
          </cell>
          <cell r="GY92">
            <v>-24846</v>
          </cell>
          <cell r="GZ92">
            <v>349073667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14877603</v>
          </cell>
          <cell r="HG92">
            <v>0</v>
          </cell>
          <cell r="HH92">
            <v>1626330</v>
          </cell>
          <cell r="HI92">
            <v>5400463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235974265</v>
          </cell>
          <cell r="HO92">
            <v>0</v>
          </cell>
          <cell r="HP92">
            <v>12122932</v>
          </cell>
          <cell r="HQ92">
            <v>43105739</v>
          </cell>
          <cell r="HR92">
            <v>11860536</v>
          </cell>
          <cell r="HS92">
            <v>0</v>
          </cell>
          <cell r="HT92">
            <v>2067235</v>
          </cell>
          <cell r="HU92">
            <v>2270826</v>
          </cell>
          <cell r="HV92">
            <v>0</v>
          </cell>
          <cell r="HW92">
            <v>11457123</v>
          </cell>
          <cell r="HX92">
            <v>0</v>
          </cell>
          <cell r="HY92">
            <v>0</v>
          </cell>
          <cell r="HZ92">
            <v>0</v>
          </cell>
          <cell r="IA92">
            <v>1451</v>
          </cell>
          <cell r="IB92">
            <v>356057450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14934812</v>
          </cell>
          <cell r="II92">
            <v>0</v>
          </cell>
          <cell r="IJ92">
            <v>1977056</v>
          </cell>
          <cell r="IK92">
            <v>5397945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356057450</v>
          </cell>
          <cell r="IQ92">
            <v>0</v>
          </cell>
          <cell r="IR92">
            <v>46</v>
          </cell>
          <cell r="IS92">
            <v>197.13</v>
          </cell>
          <cell r="IT92">
            <v>2593</v>
          </cell>
          <cell r="IU92">
            <v>219.45699999999999</v>
          </cell>
          <cell r="IV92">
            <v>1164.3900000000001</v>
          </cell>
          <cell r="IW92">
            <v>30801.7</v>
          </cell>
          <cell r="IX92">
            <v>0</v>
          </cell>
          <cell r="IY92">
            <v>680.5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-2</v>
          </cell>
          <cell r="JF92">
            <v>-15270</v>
          </cell>
          <cell r="JG92">
            <v>0</v>
          </cell>
          <cell r="JH92">
            <v>5621.51</v>
          </cell>
          <cell r="JI92">
            <v>2087.88</v>
          </cell>
          <cell r="JJ92">
            <v>1264.19</v>
          </cell>
          <cell r="JK92">
            <v>2269.44</v>
          </cell>
          <cell r="JL92">
            <v>1959.1</v>
          </cell>
          <cell r="JM92">
            <v>1205.5</v>
          </cell>
          <cell r="JN92">
            <v>2279.52</v>
          </cell>
          <cell r="JO92">
            <v>5444.12</v>
          </cell>
          <cell r="JP92">
            <v>250.28</v>
          </cell>
          <cell r="JQ92">
            <v>1210.68</v>
          </cell>
          <cell r="JR92">
            <v>2481</v>
          </cell>
          <cell r="JS92">
            <v>51.1</v>
          </cell>
          <cell r="JT92">
            <v>7668</v>
          </cell>
          <cell r="JU92">
            <v>203.78700000000001</v>
          </cell>
          <cell r="JV92">
            <v>844399</v>
          </cell>
          <cell r="JW92">
            <v>30773.9</v>
          </cell>
          <cell r="JX92">
            <v>-5.95</v>
          </cell>
          <cell r="JY92">
            <v>-45625</v>
          </cell>
          <cell r="JZ92">
            <v>-40157</v>
          </cell>
          <cell r="KA92">
            <v>0</v>
          </cell>
          <cell r="KB92">
            <v>30801.7</v>
          </cell>
          <cell r="KC92">
            <v>7859</v>
          </cell>
          <cell r="KD92">
            <v>242070560</v>
          </cell>
          <cell r="KE92">
            <v>0</v>
          </cell>
          <cell r="KF92">
            <v>13083247</v>
          </cell>
          <cell r="KG92">
            <v>42785339</v>
          </cell>
        </row>
        <row r="93">
          <cell r="E93">
            <v>1782</v>
          </cell>
          <cell r="F93">
            <v>1782</v>
          </cell>
          <cell r="G93" t="str">
            <v>DIAGONAL</v>
          </cell>
          <cell r="H93" t="str">
            <v>Diagonal</v>
          </cell>
          <cell r="I93">
            <v>0</v>
          </cell>
          <cell r="J93">
            <v>0</v>
          </cell>
          <cell r="K93">
            <v>0</v>
          </cell>
          <cell r="L93">
            <v>1782</v>
          </cell>
          <cell r="M93">
            <v>789530</v>
          </cell>
          <cell r="N93">
            <v>15816</v>
          </cell>
          <cell r="O93">
            <v>35990</v>
          </cell>
          <cell r="P93">
            <v>160000</v>
          </cell>
          <cell r="Q93">
            <v>20650</v>
          </cell>
          <cell r="R93">
            <v>52000</v>
          </cell>
          <cell r="S93">
            <v>62000</v>
          </cell>
          <cell r="T93">
            <v>277200</v>
          </cell>
          <cell r="U93">
            <v>0</v>
          </cell>
          <cell r="V93">
            <v>762646</v>
          </cell>
          <cell r="W93">
            <v>2297</v>
          </cell>
          <cell r="X93">
            <v>185900</v>
          </cell>
          <cell r="Y93">
            <v>0</v>
          </cell>
          <cell r="Z93">
            <v>49000</v>
          </cell>
          <cell r="AA93">
            <v>297000</v>
          </cell>
          <cell r="AB93">
            <v>2710029</v>
          </cell>
          <cell r="AC93">
            <v>0</v>
          </cell>
          <cell r="AD93">
            <v>82100</v>
          </cell>
          <cell r="AE93">
            <v>0</v>
          </cell>
          <cell r="AF93">
            <v>2792129</v>
          </cell>
          <cell r="AG93">
            <v>894882</v>
          </cell>
          <cell r="AH93">
            <v>3687011</v>
          </cell>
          <cell r="AI93">
            <v>1550600</v>
          </cell>
          <cell r="AJ93">
            <v>69000</v>
          </cell>
          <cell r="AK93">
            <v>124000</v>
          </cell>
          <cell r="AL93">
            <v>155000</v>
          </cell>
          <cell r="AM93">
            <v>140000</v>
          </cell>
          <cell r="AN93">
            <v>31000</v>
          </cell>
          <cell r="AO93">
            <v>397000</v>
          </cell>
          <cell r="AP93">
            <v>98000</v>
          </cell>
          <cell r="AQ93">
            <v>0</v>
          </cell>
          <cell r="AR93">
            <v>1014000</v>
          </cell>
          <cell r="AS93">
            <v>399800</v>
          </cell>
          <cell r="AT93">
            <v>100000</v>
          </cell>
          <cell r="AU93">
            <v>69000</v>
          </cell>
          <cell r="AV93">
            <v>56311</v>
          </cell>
          <cell r="AW93">
            <v>225311</v>
          </cell>
          <cell r="AX93">
            <v>3189711</v>
          </cell>
          <cell r="AY93">
            <v>69000</v>
          </cell>
          <cell r="AZ93">
            <v>3258711</v>
          </cell>
          <cell r="BA93">
            <v>428300</v>
          </cell>
          <cell r="BB93">
            <v>3687011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20</v>
          </cell>
          <cell r="BZ93">
            <v>2021</v>
          </cell>
          <cell r="CA93">
            <v>2030</v>
          </cell>
          <cell r="CB93">
            <v>10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2017</v>
          </cell>
          <cell r="CO93">
            <v>2026</v>
          </cell>
          <cell r="CP93">
            <v>1.34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2.7</v>
          </cell>
          <cell r="CY93">
            <v>0</v>
          </cell>
          <cell r="CZ93">
            <v>8</v>
          </cell>
          <cell r="DA93">
            <v>86367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69429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596417</v>
          </cell>
          <cell r="DY93">
            <v>30924</v>
          </cell>
          <cell r="DZ93">
            <v>0</v>
          </cell>
          <cell r="EA93">
            <v>0</v>
          </cell>
          <cell r="EB93">
            <v>0</v>
          </cell>
          <cell r="EC93">
            <v>88939</v>
          </cell>
          <cell r="ED93">
            <v>0</v>
          </cell>
          <cell r="EE93">
            <v>0</v>
          </cell>
          <cell r="EF93">
            <v>716280</v>
          </cell>
          <cell r="EG93">
            <v>0</v>
          </cell>
          <cell r="EH93">
            <v>0</v>
          </cell>
          <cell r="EI93">
            <v>685356</v>
          </cell>
          <cell r="EJ93">
            <v>0</v>
          </cell>
          <cell r="EK93">
            <v>69429</v>
          </cell>
          <cell r="EL93">
            <v>69429</v>
          </cell>
          <cell r="EM93">
            <v>17098</v>
          </cell>
          <cell r="EN93">
            <v>86527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802807</v>
          </cell>
          <cell r="EV93">
            <v>0</v>
          </cell>
          <cell r="EW93">
            <v>13.824350000000001</v>
          </cell>
          <cell r="EX93">
            <v>0</v>
          </cell>
          <cell r="EY93">
            <v>0</v>
          </cell>
          <cell r="EZ93">
            <v>0</v>
          </cell>
          <cell r="FA93">
            <v>1.33999</v>
          </cell>
          <cell r="FB93">
            <v>0.32999000000000001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15.49433</v>
          </cell>
          <cell r="FH93">
            <v>0</v>
          </cell>
          <cell r="FI93">
            <v>0</v>
          </cell>
          <cell r="FJ93">
            <v>13.227510000000001</v>
          </cell>
          <cell r="FK93">
            <v>0.59684000000000004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1315480</v>
          </cell>
          <cell r="GK93">
            <v>7413</v>
          </cell>
          <cell r="GL93">
            <v>808017</v>
          </cell>
          <cell r="GM93">
            <v>0</v>
          </cell>
          <cell r="GN93">
            <v>152352</v>
          </cell>
          <cell r="GO93">
            <v>104227</v>
          </cell>
          <cell r="GP93">
            <v>39899</v>
          </cell>
          <cell r="GQ93">
            <v>0</v>
          </cell>
          <cell r="GR93">
            <v>6579</v>
          </cell>
          <cell r="GS93">
            <v>7274</v>
          </cell>
          <cell r="GT93">
            <v>0</v>
          </cell>
          <cell r="GU93">
            <v>39387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1315480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62476</v>
          </cell>
          <cell r="HG93">
            <v>0</v>
          </cell>
          <cell r="HH93">
            <v>6902</v>
          </cell>
          <cell r="HI93">
            <v>37065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855120</v>
          </cell>
          <cell r="HO93">
            <v>0</v>
          </cell>
          <cell r="HP93">
            <v>129367</v>
          </cell>
          <cell r="HQ93">
            <v>105592</v>
          </cell>
          <cell r="HR93">
            <v>42020</v>
          </cell>
          <cell r="HS93">
            <v>0</v>
          </cell>
          <cell r="HT93">
            <v>6963</v>
          </cell>
          <cell r="HU93">
            <v>7698</v>
          </cell>
          <cell r="HV93">
            <v>0</v>
          </cell>
          <cell r="HW93">
            <v>41513</v>
          </cell>
          <cell r="HX93">
            <v>0</v>
          </cell>
          <cell r="HY93">
            <v>0</v>
          </cell>
          <cell r="HZ93">
            <v>0</v>
          </cell>
          <cell r="IA93">
            <v>-208</v>
          </cell>
          <cell r="IB93">
            <v>1352749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65434</v>
          </cell>
          <cell r="II93">
            <v>0</v>
          </cell>
          <cell r="IJ93">
            <v>8451</v>
          </cell>
          <cell r="IK93">
            <v>26723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1352749</v>
          </cell>
          <cell r="IQ93">
            <v>0</v>
          </cell>
          <cell r="IR93">
            <v>0</v>
          </cell>
          <cell r="IS93">
            <v>16.38</v>
          </cell>
          <cell r="IT93">
            <v>0</v>
          </cell>
          <cell r="IU93">
            <v>0.56399999999999995</v>
          </cell>
          <cell r="IV93">
            <v>0</v>
          </cell>
          <cell r="IW93">
            <v>87</v>
          </cell>
          <cell r="IX93">
            <v>0</v>
          </cell>
          <cell r="IY93">
            <v>3.5</v>
          </cell>
          <cell r="IZ93">
            <v>0</v>
          </cell>
          <cell r="JA93">
            <v>0</v>
          </cell>
          <cell r="JB93">
            <v>0</v>
          </cell>
          <cell r="JC93">
            <v>87</v>
          </cell>
          <cell r="JD93">
            <v>88</v>
          </cell>
          <cell r="JE93">
            <v>0</v>
          </cell>
          <cell r="JF93">
            <v>0</v>
          </cell>
          <cell r="JG93">
            <v>0.2</v>
          </cell>
          <cell r="JH93">
            <v>13.83</v>
          </cell>
          <cell r="JI93">
            <v>2.74</v>
          </cell>
          <cell r="JJ93">
            <v>6.05</v>
          </cell>
          <cell r="JK93">
            <v>5.04</v>
          </cell>
          <cell r="JL93">
            <v>2.74</v>
          </cell>
          <cell r="JM93">
            <v>3.63</v>
          </cell>
          <cell r="JN93">
            <v>2.16</v>
          </cell>
          <cell r="JO93">
            <v>8.5299999999999994</v>
          </cell>
          <cell r="JP93">
            <v>19.39</v>
          </cell>
          <cell r="JQ93">
            <v>0</v>
          </cell>
          <cell r="JR93">
            <v>0</v>
          </cell>
          <cell r="JS93">
            <v>0</v>
          </cell>
          <cell r="JT93">
            <v>7635</v>
          </cell>
          <cell r="JU93">
            <v>0.48299999999999998</v>
          </cell>
          <cell r="JV93">
            <v>1733</v>
          </cell>
          <cell r="JW93">
            <v>112</v>
          </cell>
          <cell r="JX93">
            <v>-0.17499999999999999</v>
          </cell>
          <cell r="JY93">
            <v>-1336</v>
          </cell>
          <cell r="JZ93">
            <v>-1181</v>
          </cell>
          <cell r="KA93">
            <v>68</v>
          </cell>
          <cell r="KB93">
            <v>87</v>
          </cell>
          <cell r="KC93">
            <v>7826</v>
          </cell>
          <cell r="KD93">
            <v>680862</v>
          </cell>
          <cell r="KE93">
            <v>182809</v>
          </cell>
          <cell r="KF93">
            <v>155526</v>
          </cell>
          <cell r="KG93">
            <v>66756</v>
          </cell>
        </row>
        <row r="94">
          <cell r="E94">
            <v>1791</v>
          </cell>
          <cell r="F94">
            <v>1791</v>
          </cell>
          <cell r="G94" t="str">
            <v>DIKE-NEW HARTFORD</v>
          </cell>
          <cell r="H94" t="str">
            <v>Dike-New Hartford</v>
          </cell>
          <cell r="I94">
            <v>0</v>
          </cell>
          <cell r="J94">
            <v>0</v>
          </cell>
          <cell r="K94">
            <v>0</v>
          </cell>
          <cell r="L94">
            <v>1791</v>
          </cell>
          <cell r="M94">
            <v>4989619</v>
          </cell>
          <cell r="N94">
            <v>157122</v>
          </cell>
          <cell r="O94">
            <v>451727</v>
          </cell>
          <cell r="P94">
            <v>750000</v>
          </cell>
          <cell r="Q94">
            <v>100500</v>
          </cell>
          <cell r="R94">
            <v>280000</v>
          </cell>
          <cell r="S94">
            <v>621000</v>
          </cell>
          <cell r="T94">
            <v>505800</v>
          </cell>
          <cell r="U94">
            <v>0</v>
          </cell>
          <cell r="V94">
            <v>7009610</v>
          </cell>
          <cell r="W94">
            <v>27223</v>
          </cell>
          <cell r="X94">
            <v>1360000</v>
          </cell>
          <cell r="Y94">
            <v>0</v>
          </cell>
          <cell r="Z94">
            <v>85000</v>
          </cell>
          <cell r="AA94">
            <v>610000</v>
          </cell>
          <cell r="AB94">
            <v>16947601</v>
          </cell>
          <cell r="AC94">
            <v>0</v>
          </cell>
          <cell r="AD94">
            <v>514200</v>
          </cell>
          <cell r="AE94">
            <v>0</v>
          </cell>
          <cell r="AF94">
            <v>17461801</v>
          </cell>
          <cell r="AG94">
            <v>4107754</v>
          </cell>
          <cell r="AH94">
            <v>21569555</v>
          </cell>
          <cell r="AI94">
            <v>9457915</v>
          </cell>
          <cell r="AJ94">
            <v>540000</v>
          </cell>
          <cell r="AK94">
            <v>540000</v>
          </cell>
          <cell r="AL94">
            <v>430000</v>
          </cell>
          <cell r="AM94">
            <v>670000</v>
          </cell>
          <cell r="AN94">
            <v>225000</v>
          </cell>
          <cell r="AO94">
            <v>2055000</v>
          </cell>
          <cell r="AP94">
            <v>755000</v>
          </cell>
          <cell r="AQ94">
            <v>0</v>
          </cell>
          <cell r="AR94">
            <v>5215000</v>
          </cell>
          <cell r="AS94">
            <v>710000</v>
          </cell>
          <cell r="AT94">
            <v>300000</v>
          </cell>
          <cell r="AU94">
            <v>1166600</v>
          </cell>
          <cell r="AV94">
            <v>496085</v>
          </cell>
          <cell r="AW94">
            <v>1962685</v>
          </cell>
          <cell r="AX94">
            <v>17345600</v>
          </cell>
          <cell r="AY94">
            <v>514200</v>
          </cell>
          <cell r="AZ94">
            <v>17859800</v>
          </cell>
          <cell r="BA94">
            <v>3709755</v>
          </cell>
          <cell r="BB94">
            <v>21569555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20</v>
          </cell>
          <cell r="BZ94">
            <v>2023</v>
          </cell>
          <cell r="CA94">
            <v>2027</v>
          </cell>
          <cell r="CB94">
            <v>10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2021</v>
          </cell>
          <cell r="CO94">
            <v>2030</v>
          </cell>
          <cell r="CP94">
            <v>0.5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2.7</v>
          </cell>
          <cell r="CY94">
            <v>0</v>
          </cell>
          <cell r="CZ94">
            <v>7</v>
          </cell>
          <cell r="DA94">
            <v>682819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176062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2834874</v>
          </cell>
          <cell r="DY94">
            <v>42190</v>
          </cell>
          <cell r="DZ94">
            <v>0</v>
          </cell>
          <cell r="EA94">
            <v>0</v>
          </cell>
          <cell r="EB94">
            <v>0</v>
          </cell>
          <cell r="EC94">
            <v>865000</v>
          </cell>
          <cell r="ED94">
            <v>0</v>
          </cell>
          <cell r="EE94">
            <v>0</v>
          </cell>
          <cell r="EF94">
            <v>3742064</v>
          </cell>
          <cell r="EG94">
            <v>585000</v>
          </cell>
          <cell r="EH94">
            <v>0</v>
          </cell>
          <cell r="EI94">
            <v>3699874</v>
          </cell>
          <cell r="EJ94">
            <v>0</v>
          </cell>
          <cell r="EK94">
            <v>176062</v>
          </cell>
          <cell r="EL94">
            <v>176062</v>
          </cell>
          <cell r="EM94">
            <v>116201</v>
          </cell>
          <cell r="EN94">
            <v>292263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527400</v>
          </cell>
          <cell r="ET94">
            <v>0</v>
          </cell>
          <cell r="EU94">
            <v>5146728</v>
          </cell>
          <cell r="EV94">
            <v>0</v>
          </cell>
          <cell r="EW94">
            <v>10.79453</v>
          </cell>
          <cell r="EX94">
            <v>1.6878200000000001</v>
          </cell>
          <cell r="EY94">
            <v>0</v>
          </cell>
          <cell r="EZ94">
            <v>0</v>
          </cell>
          <cell r="FA94">
            <v>0.5</v>
          </cell>
          <cell r="FB94">
            <v>0.33</v>
          </cell>
          <cell r="FC94">
            <v>0</v>
          </cell>
          <cell r="FD94">
            <v>0</v>
          </cell>
          <cell r="FE94">
            <v>1.49777</v>
          </cell>
          <cell r="FF94">
            <v>0</v>
          </cell>
          <cell r="FG94">
            <v>14.81012</v>
          </cell>
          <cell r="FH94">
            <v>0</v>
          </cell>
          <cell r="FI94">
            <v>0</v>
          </cell>
          <cell r="FJ94">
            <v>10.674709999999999</v>
          </cell>
          <cell r="FK94">
            <v>0.11982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9166883</v>
          </cell>
          <cell r="GK94">
            <v>7413</v>
          </cell>
          <cell r="GL94">
            <v>6491564</v>
          </cell>
          <cell r="GM94">
            <v>0</v>
          </cell>
          <cell r="GN94">
            <v>235133</v>
          </cell>
          <cell r="GO94">
            <v>830627</v>
          </cell>
          <cell r="GP94">
            <v>323528</v>
          </cell>
          <cell r="GQ94">
            <v>0</v>
          </cell>
          <cell r="GR94">
            <v>53866</v>
          </cell>
          <cell r="GS94">
            <v>60073</v>
          </cell>
          <cell r="GT94">
            <v>0</v>
          </cell>
          <cell r="GU94">
            <v>158217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9166883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475637</v>
          </cell>
          <cell r="HG94">
            <v>0</v>
          </cell>
          <cell r="HH94">
            <v>40927</v>
          </cell>
          <cell r="HI94">
            <v>181619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6689787</v>
          </cell>
          <cell r="HO94">
            <v>0</v>
          </cell>
          <cell r="HP94">
            <v>245763</v>
          </cell>
          <cell r="HQ94">
            <v>844278</v>
          </cell>
          <cell r="HR94">
            <v>332801</v>
          </cell>
          <cell r="HS94">
            <v>0</v>
          </cell>
          <cell r="HT94">
            <v>55536</v>
          </cell>
          <cell r="HU94">
            <v>61919</v>
          </cell>
          <cell r="HV94">
            <v>0</v>
          </cell>
          <cell r="HW94">
            <v>162382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9431347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489224</v>
          </cell>
          <cell r="II94">
            <v>0</v>
          </cell>
          <cell r="IJ94">
            <v>47622</v>
          </cell>
          <cell r="IK94">
            <v>133613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9431347</v>
          </cell>
          <cell r="IQ94">
            <v>0</v>
          </cell>
          <cell r="IR94">
            <v>0</v>
          </cell>
          <cell r="IS94">
            <v>29.19</v>
          </cell>
          <cell r="IT94">
            <v>13</v>
          </cell>
          <cell r="IU94">
            <v>2.7890000000000001</v>
          </cell>
          <cell r="IV94">
            <v>0.21</v>
          </cell>
          <cell r="IW94">
            <v>872.5</v>
          </cell>
          <cell r="IX94">
            <v>0</v>
          </cell>
          <cell r="IY94">
            <v>23</v>
          </cell>
          <cell r="IZ94">
            <v>0</v>
          </cell>
          <cell r="JA94">
            <v>0</v>
          </cell>
          <cell r="JB94">
            <v>0</v>
          </cell>
          <cell r="JC94">
            <v>418</v>
          </cell>
          <cell r="JD94">
            <v>419</v>
          </cell>
          <cell r="JE94">
            <v>0</v>
          </cell>
          <cell r="JF94">
            <v>0</v>
          </cell>
          <cell r="JG94">
            <v>1.22</v>
          </cell>
          <cell r="JH94">
            <v>110.58</v>
          </cell>
          <cell r="JI94">
            <v>34.25</v>
          </cell>
          <cell r="JJ94">
            <v>41.77</v>
          </cell>
          <cell r="JK94">
            <v>34.56</v>
          </cell>
          <cell r="JL94">
            <v>36.99</v>
          </cell>
          <cell r="JM94">
            <v>42.96</v>
          </cell>
          <cell r="JN94">
            <v>34.56</v>
          </cell>
          <cell r="JO94">
            <v>114.51</v>
          </cell>
          <cell r="JP94">
            <v>28.13</v>
          </cell>
          <cell r="JQ94">
            <v>0.21</v>
          </cell>
          <cell r="JR94">
            <v>13</v>
          </cell>
          <cell r="JS94">
            <v>0</v>
          </cell>
          <cell r="JT94">
            <v>7635</v>
          </cell>
          <cell r="JU94">
            <v>2.903</v>
          </cell>
          <cell r="JV94">
            <v>10477</v>
          </cell>
          <cell r="JW94">
            <v>876.2</v>
          </cell>
          <cell r="JX94">
            <v>-1</v>
          </cell>
          <cell r="JY94">
            <v>-7635</v>
          </cell>
          <cell r="JZ94">
            <v>-6749</v>
          </cell>
          <cell r="KA94">
            <v>422</v>
          </cell>
          <cell r="KB94">
            <v>872.5</v>
          </cell>
          <cell r="KC94">
            <v>7826</v>
          </cell>
          <cell r="KD94">
            <v>6828185</v>
          </cell>
          <cell r="KE94">
            <v>0</v>
          </cell>
          <cell r="KF94">
            <v>244508</v>
          </cell>
          <cell r="KG94">
            <v>896155</v>
          </cell>
        </row>
        <row r="95">
          <cell r="E95">
            <v>1863</v>
          </cell>
          <cell r="F95">
            <v>1863</v>
          </cell>
          <cell r="G95" t="str">
            <v>DUBUQUE</v>
          </cell>
          <cell r="H95" t="str">
            <v>Dubuque</v>
          </cell>
          <cell r="I95">
            <v>0</v>
          </cell>
          <cell r="J95">
            <v>0</v>
          </cell>
          <cell r="K95">
            <v>0</v>
          </cell>
          <cell r="L95">
            <v>1863</v>
          </cell>
          <cell r="M95">
            <v>55305243</v>
          </cell>
          <cell r="N95">
            <v>1104165</v>
          </cell>
          <cell r="O95">
            <v>0</v>
          </cell>
          <cell r="P95">
            <v>1305030</v>
          </cell>
          <cell r="Q95">
            <v>2466000</v>
          </cell>
          <cell r="R95">
            <v>2163000</v>
          </cell>
          <cell r="S95">
            <v>1130500</v>
          </cell>
          <cell r="T95">
            <v>2668100</v>
          </cell>
          <cell r="U95">
            <v>0</v>
          </cell>
          <cell r="V95">
            <v>83882063</v>
          </cell>
          <cell r="W95">
            <v>295077</v>
          </cell>
          <cell r="X95">
            <v>12891500</v>
          </cell>
          <cell r="Y95">
            <v>1088304</v>
          </cell>
          <cell r="Z95">
            <v>2039470</v>
          </cell>
          <cell r="AA95">
            <v>8207400</v>
          </cell>
          <cell r="AB95">
            <v>174545852</v>
          </cell>
          <cell r="AC95">
            <v>0</v>
          </cell>
          <cell r="AD95">
            <v>8175356</v>
          </cell>
          <cell r="AE95">
            <v>55000</v>
          </cell>
          <cell r="AF95">
            <v>182776208</v>
          </cell>
          <cell r="AG95">
            <v>68528466</v>
          </cell>
          <cell r="AH95">
            <v>251304674</v>
          </cell>
          <cell r="AI95">
            <v>99816771</v>
          </cell>
          <cell r="AJ95">
            <v>12191306</v>
          </cell>
          <cell r="AK95">
            <v>5044869</v>
          </cell>
          <cell r="AL95">
            <v>1645224</v>
          </cell>
          <cell r="AM95">
            <v>8254195</v>
          </cell>
          <cell r="AN95">
            <v>6443954</v>
          </cell>
          <cell r="AO95">
            <v>15160160</v>
          </cell>
          <cell r="AP95">
            <v>5115504</v>
          </cell>
          <cell r="AQ95">
            <v>0</v>
          </cell>
          <cell r="AR95">
            <v>53855212</v>
          </cell>
          <cell r="AS95">
            <v>7101100</v>
          </cell>
          <cell r="AT95">
            <v>4700473</v>
          </cell>
          <cell r="AU95">
            <v>8026970</v>
          </cell>
          <cell r="AV95">
            <v>6178217</v>
          </cell>
          <cell r="AW95">
            <v>18905660</v>
          </cell>
          <cell r="AX95">
            <v>179678743</v>
          </cell>
          <cell r="AY95">
            <v>8175356</v>
          </cell>
          <cell r="AZ95">
            <v>187854099</v>
          </cell>
          <cell r="BA95">
            <v>63450575</v>
          </cell>
          <cell r="BB95">
            <v>251304674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2020</v>
          </cell>
          <cell r="CA95">
            <v>2029</v>
          </cell>
          <cell r="CB95">
            <v>10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2018</v>
          </cell>
          <cell r="CO95">
            <v>2027</v>
          </cell>
          <cell r="CP95">
            <v>0.67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7822870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3304585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36346928</v>
          </cell>
          <cell r="DY95">
            <v>5769367</v>
          </cell>
          <cell r="DZ95">
            <v>0</v>
          </cell>
          <cell r="EA95">
            <v>0</v>
          </cell>
          <cell r="EB95">
            <v>0</v>
          </cell>
          <cell r="EC95">
            <v>3041993</v>
          </cell>
          <cell r="ED95">
            <v>0</v>
          </cell>
          <cell r="EE95">
            <v>0</v>
          </cell>
          <cell r="EF95">
            <v>45158288</v>
          </cell>
          <cell r="EG95">
            <v>6275000</v>
          </cell>
          <cell r="EH95">
            <v>0</v>
          </cell>
          <cell r="EI95">
            <v>39388921</v>
          </cell>
          <cell r="EJ95">
            <v>0</v>
          </cell>
          <cell r="EK95">
            <v>3304585</v>
          </cell>
          <cell r="EL95">
            <v>3304585</v>
          </cell>
          <cell r="EM95">
            <v>1627631</v>
          </cell>
          <cell r="EN95">
            <v>4932216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56365518</v>
          </cell>
          <cell r="EV95">
            <v>0</v>
          </cell>
          <cell r="EW95">
            <v>10.50811</v>
          </cell>
          <cell r="EX95">
            <v>1.48769</v>
          </cell>
          <cell r="EY95">
            <v>0</v>
          </cell>
          <cell r="EZ95">
            <v>0</v>
          </cell>
          <cell r="FA95">
            <v>0.67</v>
          </cell>
          <cell r="FB95">
            <v>0.33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12.995799999999999</v>
          </cell>
          <cell r="FH95">
            <v>0</v>
          </cell>
          <cell r="FI95">
            <v>0</v>
          </cell>
          <cell r="FJ95">
            <v>9.3383800000000008</v>
          </cell>
          <cell r="FK95">
            <v>1.1697299999999999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111723962</v>
          </cell>
          <cell r="GK95">
            <v>7413</v>
          </cell>
          <cell r="GL95">
            <v>75021784</v>
          </cell>
          <cell r="GM95">
            <v>232230</v>
          </cell>
          <cell r="GN95">
            <v>944891</v>
          </cell>
          <cell r="GO95">
            <v>14534373</v>
          </cell>
          <cell r="GP95">
            <v>4088438</v>
          </cell>
          <cell r="GQ95">
            <v>0</v>
          </cell>
          <cell r="GR95">
            <v>714282</v>
          </cell>
          <cell r="GS95">
            <v>795924</v>
          </cell>
          <cell r="GT95">
            <v>0</v>
          </cell>
          <cell r="GU95">
            <v>3656970</v>
          </cell>
          <cell r="GV95">
            <v>0</v>
          </cell>
          <cell r="GW95">
            <v>0</v>
          </cell>
          <cell r="GX95">
            <v>0</v>
          </cell>
          <cell r="GY95">
            <v>-1951</v>
          </cell>
          <cell r="GZ95">
            <v>111723962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5598898</v>
          </cell>
          <cell r="HG95">
            <v>0</v>
          </cell>
          <cell r="HH95">
            <v>557910</v>
          </cell>
          <cell r="HI95">
            <v>2338802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76839404</v>
          </cell>
          <cell r="HO95">
            <v>0</v>
          </cell>
          <cell r="HP95">
            <v>1120474</v>
          </cell>
          <cell r="HQ95">
            <v>14850151</v>
          </cell>
          <cell r="HR95">
            <v>4180852</v>
          </cell>
          <cell r="HS95">
            <v>0</v>
          </cell>
          <cell r="HT95">
            <v>733046</v>
          </cell>
          <cell r="HU95">
            <v>816634</v>
          </cell>
          <cell r="HV95">
            <v>0</v>
          </cell>
          <cell r="HW95">
            <v>3730259</v>
          </cell>
          <cell r="HX95">
            <v>0</v>
          </cell>
          <cell r="HY95">
            <v>0</v>
          </cell>
          <cell r="HZ95">
            <v>0</v>
          </cell>
          <cell r="IA95">
            <v>-178</v>
          </cell>
          <cell r="IB95">
            <v>114180098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5663064</v>
          </cell>
          <cell r="II95">
            <v>0</v>
          </cell>
          <cell r="IJ95">
            <v>675758</v>
          </cell>
          <cell r="IK95">
            <v>2538748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114180098</v>
          </cell>
          <cell r="IQ95">
            <v>0</v>
          </cell>
          <cell r="IR95">
            <v>4.2</v>
          </cell>
          <cell r="IS95">
            <v>36.5</v>
          </cell>
          <cell r="IT95">
            <v>1680</v>
          </cell>
          <cell r="IU95">
            <v>49.094999999999999</v>
          </cell>
          <cell r="IV95">
            <v>61.16</v>
          </cell>
          <cell r="IW95">
            <v>9996</v>
          </cell>
          <cell r="IX95">
            <v>0</v>
          </cell>
          <cell r="IY95">
            <v>345</v>
          </cell>
          <cell r="IZ95">
            <v>0</v>
          </cell>
          <cell r="JA95">
            <v>0</v>
          </cell>
          <cell r="JB95">
            <v>0</v>
          </cell>
          <cell r="JC95">
            <v>11182</v>
          </cell>
          <cell r="JD95">
            <v>11259</v>
          </cell>
          <cell r="JE95">
            <v>-0.5</v>
          </cell>
          <cell r="JF95">
            <v>-3818</v>
          </cell>
          <cell r="JG95">
            <v>31.15</v>
          </cell>
          <cell r="JH95">
            <v>1945.01</v>
          </cell>
          <cell r="JI95">
            <v>724.73</v>
          </cell>
          <cell r="JJ95">
            <v>584.52</v>
          </cell>
          <cell r="JK95">
            <v>635.76</v>
          </cell>
          <cell r="JL95">
            <v>723.36</v>
          </cell>
          <cell r="JM95">
            <v>542.76</v>
          </cell>
          <cell r="JN95">
            <v>657.36</v>
          </cell>
          <cell r="JO95">
            <v>1923.48</v>
          </cell>
          <cell r="JP95">
            <v>49.96</v>
          </cell>
          <cell r="JQ95">
            <v>73.319999999999993</v>
          </cell>
          <cell r="JR95">
            <v>1777</v>
          </cell>
          <cell r="JS95">
            <v>6.4</v>
          </cell>
          <cell r="JT95">
            <v>7635</v>
          </cell>
          <cell r="JU95">
            <v>47.819000000000003</v>
          </cell>
          <cell r="JV95">
            <v>188544</v>
          </cell>
          <cell r="JW95">
            <v>10064.1</v>
          </cell>
          <cell r="JX95">
            <v>-9.9999999999999794E-3</v>
          </cell>
          <cell r="JY95">
            <v>-76</v>
          </cell>
          <cell r="JZ95">
            <v>-67</v>
          </cell>
          <cell r="KA95">
            <v>11104</v>
          </cell>
          <cell r="KB95">
            <v>9996</v>
          </cell>
          <cell r="KC95">
            <v>7826</v>
          </cell>
          <cell r="KD95">
            <v>78228696</v>
          </cell>
          <cell r="KE95">
            <v>0</v>
          </cell>
          <cell r="KF95">
            <v>1339021</v>
          </cell>
          <cell r="KG95">
            <v>15053154</v>
          </cell>
        </row>
        <row r="96">
          <cell r="E96">
            <v>1908</v>
          </cell>
          <cell r="F96">
            <v>1908</v>
          </cell>
          <cell r="G96" t="str">
            <v>DUNKERTON</v>
          </cell>
          <cell r="H96" t="str">
            <v>Dunkerton</v>
          </cell>
          <cell r="I96">
            <v>0</v>
          </cell>
          <cell r="J96">
            <v>0</v>
          </cell>
          <cell r="K96">
            <v>0</v>
          </cell>
          <cell r="L96">
            <v>1908</v>
          </cell>
          <cell r="M96">
            <v>2642681</v>
          </cell>
          <cell r="N96">
            <v>259022</v>
          </cell>
          <cell r="O96">
            <v>129965</v>
          </cell>
          <cell r="P96">
            <v>556000</v>
          </cell>
          <cell r="Q96">
            <v>245000</v>
          </cell>
          <cell r="R96">
            <v>100000</v>
          </cell>
          <cell r="S96">
            <v>120000</v>
          </cell>
          <cell r="T96">
            <v>204500</v>
          </cell>
          <cell r="U96">
            <v>0</v>
          </cell>
          <cell r="V96">
            <v>2765410</v>
          </cell>
          <cell r="W96">
            <v>8365</v>
          </cell>
          <cell r="X96">
            <v>474450</v>
          </cell>
          <cell r="Y96">
            <v>0</v>
          </cell>
          <cell r="Z96">
            <v>50000</v>
          </cell>
          <cell r="AA96">
            <v>324000</v>
          </cell>
          <cell r="AB96">
            <v>7879393</v>
          </cell>
          <cell r="AC96">
            <v>0</v>
          </cell>
          <cell r="AD96">
            <v>335105</v>
          </cell>
          <cell r="AE96">
            <v>0</v>
          </cell>
          <cell r="AF96">
            <v>8214498</v>
          </cell>
          <cell r="AG96">
            <v>4400916</v>
          </cell>
          <cell r="AH96">
            <v>12615414</v>
          </cell>
          <cell r="AI96">
            <v>4383000</v>
          </cell>
          <cell r="AJ96">
            <v>250000</v>
          </cell>
          <cell r="AK96">
            <v>300000</v>
          </cell>
          <cell r="AL96">
            <v>250500</v>
          </cell>
          <cell r="AM96">
            <v>575000</v>
          </cell>
          <cell r="AN96">
            <v>213000</v>
          </cell>
          <cell r="AO96">
            <v>700000</v>
          </cell>
          <cell r="AP96">
            <v>353000</v>
          </cell>
          <cell r="AQ96">
            <v>0</v>
          </cell>
          <cell r="AR96">
            <v>2641500</v>
          </cell>
          <cell r="AS96">
            <v>245000</v>
          </cell>
          <cell r="AT96">
            <v>1069437</v>
          </cell>
          <cell r="AU96">
            <v>763145</v>
          </cell>
          <cell r="AV96">
            <v>216697</v>
          </cell>
          <cell r="AW96">
            <v>2049279</v>
          </cell>
          <cell r="AX96">
            <v>9318779</v>
          </cell>
          <cell r="AY96">
            <v>335105</v>
          </cell>
          <cell r="AZ96">
            <v>9653884</v>
          </cell>
          <cell r="BA96">
            <v>2961530</v>
          </cell>
          <cell r="BB96">
            <v>12615414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20</v>
          </cell>
          <cell r="BZ96">
            <v>2023</v>
          </cell>
          <cell r="CA96">
            <v>2027</v>
          </cell>
          <cell r="CB96">
            <v>10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2021</v>
          </cell>
          <cell r="CO96">
            <v>2030</v>
          </cell>
          <cell r="CP96">
            <v>1.34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2.7</v>
          </cell>
          <cell r="CY96">
            <v>0</v>
          </cell>
          <cell r="CZ96">
            <v>5</v>
          </cell>
          <cell r="DA96">
            <v>282313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257483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1490416</v>
          </cell>
          <cell r="DY96">
            <v>85054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1575470</v>
          </cell>
          <cell r="EG96">
            <v>487000</v>
          </cell>
          <cell r="EH96">
            <v>0</v>
          </cell>
          <cell r="EI96">
            <v>1490416</v>
          </cell>
          <cell r="EJ96">
            <v>0</v>
          </cell>
          <cell r="EK96">
            <v>257483</v>
          </cell>
          <cell r="EL96">
            <v>257483</v>
          </cell>
          <cell r="EM96">
            <v>63410</v>
          </cell>
          <cell r="EN96">
            <v>320893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518340</v>
          </cell>
          <cell r="ET96">
            <v>0</v>
          </cell>
          <cell r="EU96">
            <v>2901702</v>
          </cell>
          <cell r="EV96">
            <v>0</v>
          </cell>
          <cell r="EW96">
            <v>8.1990999999999996</v>
          </cell>
          <cell r="EX96">
            <v>2.5344600000000002</v>
          </cell>
          <cell r="EY96">
            <v>0</v>
          </cell>
          <cell r="EZ96">
            <v>0</v>
          </cell>
          <cell r="FA96">
            <v>1.34</v>
          </cell>
          <cell r="FB96">
            <v>0.33</v>
          </cell>
          <cell r="FC96">
            <v>0</v>
          </cell>
          <cell r="FD96">
            <v>0</v>
          </cell>
          <cell r="FE96">
            <v>2.6975600000000002</v>
          </cell>
          <cell r="FF96">
            <v>0</v>
          </cell>
          <cell r="FG96">
            <v>15.10112</v>
          </cell>
          <cell r="FH96">
            <v>0</v>
          </cell>
          <cell r="FI96">
            <v>0</v>
          </cell>
          <cell r="FJ96">
            <v>7.7564599999999997</v>
          </cell>
          <cell r="FK96">
            <v>0.44263999999999998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4033289</v>
          </cell>
          <cell r="GK96">
            <v>7413</v>
          </cell>
          <cell r="GL96">
            <v>2825094</v>
          </cell>
          <cell r="GM96">
            <v>0</v>
          </cell>
          <cell r="GN96">
            <v>170277</v>
          </cell>
          <cell r="GO96">
            <v>324838</v>
          </cell>
          <cell r="GP96">
            <v>139178</v>
          </cell>
          <cell r="GQ96">
            <v>14504</v>
          </cell>
          <cell r="GR96">
            <v>24082</v>
          </cell>
          <cell r="GS96">
            <v>26857</v>
          </cell>
          <cell r="GT96">
            <v>0</v>
          </cell>
          <cell r="GU96">
            <v>68855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4033289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219933</v>
          </cell>
          <cell r="HG96">
            <v>0</v>
          </cell>
          <cell r="HH96">
            <v>24962</v>
          </cell>
          <cell r="HI96">
            <v>92663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2795174</v>
          </cell>
          <cell r="HO96">
            <v>58171</v>
          </cell>
          <cell r="HP96">
            <v>184859</v>
          </cell>
          <cell r="HQ96">
            <v>412824</v>
          </cell>
          <cell r="HR96">
            <v>141707</v>
          </cell>
          <cell r="HS96">
            <v>11975</v>
          </cell>
          <cell r="HT96">
            <v>23864</v>
          </cell>
          <cell r="HU96">
            <v>26606</v>
          </cell>
          <cell r="HV96">
            <v>0</v>
          </cell>
          <cell r="HW96">
            <v>67847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4157699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224987</v>
          </cell>
          <cell r="II96">
            <v>0</v>
          </cell>
          <cell r="IJ96">
            <v>30148</v>
          </cell>
          <cell r="IK96">
            <v>68715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4157699</v>
          </cell>
          <cell r="IQ96">
            <v>0</v>
          </cell>
          <cell r="IR96">
            <v>0</v>
          </cell>
          <cell r="IS96">
            <v>22.35</v>
          </cell>
          <cell r="IT96">
            <v>16</v>
          </cell>
          <cell r="IU96">
            <v>1.8620000000000001</v>
          </cell>
          <cell r="IV96">
            <v>0</v>
          </cell>
          <cell r="IW96">
            <v>359.4</v>
          </cell>
          <cell r="IX96">
            <v>0</v>
          </cell>
          <cell r="IY96">
            <v>13</v>
          </cell>
          <cell r="IZ96">
            <v>0</v>
          </cell>
          <cell r="JA96">
            <v>0</v>
          </cell>
          <cell r="JB96">
            <v>0</v>
          </cell>
          <cell r="JC96">
            <v>179</v>
          </cell>
          <cell r="JD96">
            <v>180</v>
          </cell>
          <cell r="JE96">
            <v>0</v>
          </cell>
          <cell r="JF96">
            <v>0</v>
          </cell>
          <cell r="JG96">
            <v>0.51</v>
          </cell>
          <cell r="JH96">
            <v>54.07</v>
          </cell>
          <cell r="JI96">
            <v>15.07</v>
          </cell>
          <cell r="JJ96">
            <v>14.52</v>
          </cell>
          <cell r="JK96">
            <v>24.48</v>
          </cell>
          <cell r="JL96">
            <v>13.7</v>
          </cell>
          <cell r="JM96">
            <v>15.13</v>
          </cell>
          <cell r="JN96">
            <v>25.92</v>
          </cell>
          <cell r="JO96">
            <v>54.75</v>
          </cell>
          <cell r="JP96">
            <v>20.58</v>
          </cell>
          <cell r="JQ96">
            <v>0</v>
          </cell>
          <cell r="JR96">
            <v>17</v>
          </cell>
          <cell r="JS96">
            <v>0</v>
          </cell>
          <cell r="JT96">
            <v>7635</v>
          </cell>
          <cell r="JU96">
            <v>1.913</v>
          </cell>
          <cell r="JV96">
            <v>9218</v>
          </cell>
          <cell r="JW96">
            <v>366.1</v>
          </cell>
          <cell r="JX96">
            <v>0</v>
          </cell>
          <cell r="JY96">
            <v>0</v>
          </cell>
          <cell r="JZ96">
            <v>0</v>
          </cell>
          <cell r="KA96">
            <v>176</v>
          </cell>
          <cell r="KB96">
            <v>359.4</v>
          </cell>
          <cell r="KC96">
            <v>7826</v>
          </cell>
          <cell r="KD96">
            <v>2812664</v>
          </cell>
          <cell r="KE96">
            <v>10462</v>
          </cell>
          <cell r="KF96">
            <v>176030</v>
          </cell>
          <cell r="KG96">
            <v>428474</v>
          </cell>
        </row>
        <row r="97">
          <cell r="E97">
            <v>1926</v>
          </cell>
          <cell r="F97">
            <v>1926</v>
          </cell>
          <cell r="G97" t="str">
            <v>DURANT</v>
          </cell>
          <cell r="H97" t="str">
            <v>Durant</v>
          </cell>
          <cell r="I97">
            <v>0</v>
          </cell>
          <cell r="J97">
            <v>0</v>
          </cell>
          <cell r="K97">
            <v>0</v>
          </cell>
          <cell r="L97">
            <v>1926</v>
          </cell>
          <cell r="M97">
            <v>3485951</v>
          </cell>
          <cell r="N97">
            <v>69621</v>
          </cell>
          <cell r="O97">
            <v>294030</v>
          </cell>
          <cell r="P97">
            <v>1956464</v>
          </cell>
          <cell r="Q97">
            <v>363000</v>
          </cell>
          <cell r="R97">
            <v>296175</v>
          </cell>
          <cell r="S97">
            <v>318000</v>
          </cell>
          <cell r="T97">
            <v>149711</v>
          </cell>
          <cell r="U97">
            <v>12000</v>
          </cell>
          <cell r="V97">
            <v>3437147</v>
          </cell>
          <cell r="W97">
            <v>10520</v>
          </cell>
          <cell r="X97">
            <v>705788</v>
          </cell>
          <cell r="Y97">
            <v>47613</v>
          </cell>
          <cell r="Z97">
            <v>60000</v>
          </cell>
          <cell r="AA97">
            <v>320164</v>
          </cell>
          <cell r="AB97">
            <v>11526184</v>
          </cell>
          <cell r="AC97">
            <v>0</v>
          </cell>
          <cell r="AD97">
            <v>490765</v>
          </cell>
          <cell r="AE97">
            <v>0</v>
          </cell>
          <cell r="AF97">
            <v>12016949</v>
          </cell>
          <cell r="AG97">
            <v>13596187</v>
          </cell>
          <cell r="AH97">
            <v>25613136</v>
          </cell>
          <cell r="AI97">
            <v>6484209</v>
          </cell>
          <cell r="AJ97">
            <v>429386</v>
          </cell>
          <cell r="AK97">
            <v>410855</v>
          </cell>
          <cell r="AL97">
            <v>291639</v>
          </cell>
          <cell r="AM97">
            <v>456983</v>
          </cell>
          <cell r="AN97">
            <v>314048</v>
          </cell>
          <cell r="AO97">
            <v>1004372</v>
          </cell>
          <cell r="AP97">
            <v>658211</v>
          </cell>
          <cell r="AQ97">
            <v>0</v>
          </cell>
          <cell r="AR97">
            <v>3565494</v>
          </cell>
          <cell r="AS97">
            <v>453747</v>
          </cell>
          <cell r="AT97">
            <v>959000</v>
          </cell>
          <cell r="AU97">
            <v>1266412</v>
          </cell>
          <cell r="AV97">
            <v>269272</v>
          </cell>
          <cell r="AW97">
            <v>2494684</v>
          </cell>
          <cell r="AX97">
            <v>12998134</v>
          </cell>
          <cell r="AY97">
            <v>1288412</v>
          </cell>
          <cell r="AZ97">
            <v>14286546</v>
          </cell>
          <cell r="BA97">
            <v>11326590</v>
          </cell>
          <cell r="BB97">
            <v>25613136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10</v>
          </cell>
          <cell r="BZ97">
            <v>2025</v>
          </cell>
          <cell r="CA97">
            <v>2029</v>
          </cell>
          <cell r="CB97">
            <v>10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2.7</v>
          </cell>
          <cell r="CY97">
            <v>0</v>
          </cell>
          <cell r="CZ97">
            <v>7</v>
          </cell>
          <cell r="DA97">
            <v>388826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2193332</v>
          </cell>
          <cell r="DY97">
            <v>34244</v>
          </cell>
          <cell r="DZ97">
            <v>0</v>
          </cell>
          <cell r="EA97">
            <v>0</v>
          </cell>
          <cell r="EB97">
            <v>0</v>
          </cell>
          <cell r="EC97">
            <v>139305</v>
          </cell>
          <cell r="ED97">
            <v>0</v>
          </cell>
          <cell r="EE97">
            <v>0</v>
          </cell>
          <cell r="EF97">
            <v>2366881</v>
          </cell>
          <cell r="EG97">
            <v>300000</v>
          </cell>
          <cell r="EH97">
            <v>0</v>
          </cell>
          <cell r="EI97">
            <v>2332637</v>
          </cell>
          <cell r="EJ97">
            <v>0</v>
          </cell>
          <cell r="EK97">
            <v>0</v>
          </cell>
          <cell r="EL97">
            <v>0</v>
          </cell>
          <cell r="EM97">
            <v>95046</v>
          </cell>
          <cell r="EN97">
            <v>95046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777647</v>
          </cell>
          <cell r="ET97">
            <v>0</v>
          </cell>
          <cell r="EU97">
            <v>3539576</v>
          </cell>
          <cell r="EV97">
            <v>0</v>
          </cell>
          <cell r="EW97">
            <v>8.2443500000000007</v>
          </cell>
          <cell r="EX97">
            <v>1.04501</v>
          </cell>
          <cell r="EY97">
            <v>0</v>
          </cell>
          <cell r="EZ97">
            <v>0</v>
          </cell>
          <cell r="FA97">
            <v>0</v>
          </cell>
          <cell r="FB97">
            <v>0.33</v>
          </cell>
          <cell r="FC97">
            <v>0</v>
          </cell>
          <cell r="FD97">
            <v>0</v>
          </cell>
          <cell r="FE97">
            <v>2.7</v>
          </cell>
          <cell r="FF97">
            <v>0</v>
          </cell>
          <cell r="FG97">
            <v>12.31936</v>
          </cell>
          <cell r="FH97">
            <v>0</v>
          </cell>
          <cell r="FI97">
            <v>0</v>
          </cell>
          <cell r="FJ97">
            <v>8.1254500000000007</v>
          </cell>
          <cell r="FK97">
            <v>0.11890000000000001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5589304</v>
          </cell>
          <cell r="GK97">
            <v>7424</v>
          </cell>
          <cell r="GL97">
            <v>3942144</v>
          </cell>
          <cell r="GM97">
            <v>0</v>
          </cell>
          <cell r="GN97">
            <v>161487</v>
          </cell>
          <cell r="GO97">
            <v>433413</v>
          </cell>
          <cell r="GP97">
            <v>191655</v>
          </cell>
          <cell r="GQ97">
            <v>1385</v>
          </cell>
          <cell r="GR97">
            <v>32131</v>
          </cell>
          <cell r="GS97">
            <v>35100</v>
          </cell>
          <cell r="GT97">
            <v>0</v>
          </cell>
          <cell r="GU97">
            <v>138457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5589304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315450</v>
          </cell>
          <cell r="HG97">
            <v>0</v>
          </cell>
          <cell r="HH97">
            <v>29685</v>
          </cell>
          <cell r="HI97">
            <v>66717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3849761</v>
          </cell>
          <cell r="HO97">
            <v>131804</v>
          </cell>
          <cell r="HP97">
            <v>208017</v>
          </cell>
          <cell r="HQ97">
            <v>417472</v>
          </cell>
          <cell r="HR97">
            <v>186908</v>
          </cell>
          <cell r="HS97">
            <v>6132</v>
          </cell>
          <cell r="HT97">
            <v>31796</v>
          </cell>
          <cell r="HU97">
            <v>34745</v>
          </cell>
          <cell r="HV97">
            <v>0</v>
          </cell>
          <cell r="HW97">
            <v>134567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5647790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321512</v>
          </cell>
          <cell r="II97">
            <v>0</v>
          </cell>
          <cell r="IJ97">
            <v>36288</v>
          </cell>
          <cell r="IK97">
            <v>137430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5647790</v>
          </cell>
          <cell r="IQ97">
            <v>0</v>
          </cell>
          <cell r="IR97">
            <v>0</v>
          </cell>
          <cell r="IS97">
            <v>25.18</v>
          </cell>
          <cell r="IT97">
            <v>9</v>
          </cell>
          <cell r="IU97">
            <v>2.0259999999999998</v>
          </cell>
          <cell r="IV97">
            <v>0</v>
          </cell>
          <cell r="IW97">
            <v>490.3</v>
          </cell>
          <cell r="IX97">
            <v>0</v>
          </cell>
          <cell r="IY97">
            <v>15.5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341</v>
          </cell>
          <cell r="JE97">
            <v>0</v>
          </cell>
          <cell r="JF97">
            <v>0</v>
          </cell>
          <cell r="JG97">
            <v>0.94</v>
          </cell>
          <cell r="JH97">
            <v>54.6</v>
          </cell>
          <cell r="JI97">
            <v>13.7</v>
          </cell>
          <cell r="JJ97">
            <v>12.1</v>
          </cell>
          <cell r="JK97">
            <v>28.8</v>
          </cell>
          <cell r="JL97">
            <v>21.92</v>
          </cell>
          <cell r="JM97">
            <v>12.71</v>
          </cell>
          <cell r="JN97">
            <v>22.32</v>
          </cell>
          <cell r="JO97">
            <v>56.95</v>
          </cell>
          <cell r="JP97">
            <v>24.92</v>
          </cell>
          <cell r="JQ97">
            <v>0</v>
          </cell>
          <cell r="JR97">
            <v>8</v>
          </cell>
          <cell r="JS97">
            <v>0</v>
          </cell>
          <cell r="JT97">
            <v>7646</v>
          </cell>
          <cell r="JU97">
            <v>1.948</v>
          </cell>
          <cell r="JV97">
            <v>7648</v>
          </cell>
          <cell r="JW97">
            <v>503.5</v>
          </cell>
          <cell r="JX97">
            <v>-2.1999999999999999E-2</v>
          </cell>
          <cell r="JY97">
            <v>-168</v>
          </cell>
          <cell r="JZ97">
            <v>-148</v>
          </cell>
          <cell r="KA97">
            <v>323</v>
          </cell>
          <cell r="KB97">
            <v>490.3</v>
          </cell>
          <cell r="KC97">
            <v>7837</v>
          </cell>
          <cell r="KD97">
            <v>3842481</v>
          </cell>
          <cell r="KE97">
            <v>45778</v>
          </cell>
          <cell r="KF97">
            <v>210565</v>
          </cell>
          <cell r="KG97">
            <v>446317</v>
          </cell>
        </row>
        <row r="98">
          <cell r="E98">
            <v>1944</v>
          </cell>
          <cell r="F98">
            <v>1944</v>
          </cell>
          <cell r="G98" t="str">
            <v>EAGLE GROVE</v>
          </cell>
          <cell r="H98" t="str">
            <v>Eagle Grove</v>
          </cell>
          <cell r="I98">
            <v>0</v>
          </cell>
          <cell r="J98">
            <v>0</v>
          </cell>
          <cell r="K98">
            <v>0</v>
          </cell>
          <cell r="L98">
            <v>1944</v>
          </cell>
          <cell r="M98">
            <v>4886393</v>
          </cell>
          <cell r="N98">
            <v>91606</v>
          </cell>
          <cell r="O98">
            <v>41819</v>
          </cell>
          <cell r="P98">
            <v>700000</v>
          </cell>
          <cell r="Q98">
            <v>329100</v>
          </cell>
          <cell r="R98">
            <v>110000</v>
          </cell>
          <cell r="S98">
            <v>427500</v>
          </cell>
          <cell r="T98">
            <v>356000</v>
          </cell>
          <cell r="U98">
            <v>0</v>
          </cell>
          <cell r="V98">
            <v>8343794</v>
          </cell>
          <cell r="W98">
            <v>21701</v>
          </cell>
          <cell r="X98">
            <v>1440500</v>
          </cell>
          <cell r="Y98">
            <v>0</v>
          </cell>
          <cell r="Z98">
            <v>450000</v>
          </cell>
          <cell r="AA98">
            <v>1675000</v>
          </cell>
          <cell r="AB98">
            <v>18873413</v>
          </cell>
          <cell r="AC98">
            <v>0</v>
          </cell>
          <cell r="AD98">
            <v>620466</v>
          </cell>
          <cell r="AE98">
            <v>0</v>
          </cell>
          <cell r="AF98">
            <v>19493879</v>
          </cell>
          <cell r="AG98">
            <v>10483099</v>
          </cell>
          <cell r="AH98">
            <v>29976978</v>
          </cell>
          <cell r="AI98">
            <v>17069011</v>
          </cell>
          <cell r="AJ98">
            <v>340000</v>
          </cell>
          <cell r="AK98">
            <v>800000</v>
          </cell>
          <cell r="AL98">
            <v>750000</v>
          </cell>
          <cell r="AM98">
            <v>850000</v>
          </cell>
          <cell r="AN98">
            <v>410000</v>
          </cell>
          <cell r="AO98">
            <v>865000</v>
          </cell>
          <cell r="AP98">
            <v>965000</v>
          </cell>
          <cell r="AQ98">
            <v>0</v>
          </cell>
          <cell r="AR98">
            <v>4980000</v>
          </cell>
          <cell r="AS98">
            <v>915000</v>
          </cell>
          <cell r="AT98">
            <v>850000</v>
          </cell>
          <cell r="AU98">
            <v>620466</v>
          </cell>
          <cell r="AV98">
            <v>565903</v>
          </cell>
          <cell r="AW98">
            <v>2036369</v>
          </cell>
          <cell r="AX98">
            <v>25000380</v>
          </cell>
          <cell r="AY98">
            <v>620466</v>
          </cell>
          <cell r="AZ98">
            <v>25620846</v>
          </cell>
          <cell r="BA98">
            <v>4356132</v>
          </cell>
          <cell r="BB98">
            <v>29976978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7</v>
          </cell>
          <cell r="BZ98">
            <v>2017</v>
          </cell>
          <cell r="CA98">
            <v>2026</v>
          </cell>
          <cell r="CB98">
            <v>7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2016</v>
          </cell>
          <cell r="CO98">
            <v>2025</v>
          </cell>
          <cell r="CP98">
            <v>0.67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2.7</v>
          </cell>
          <cell r="CY98">
            <v>0</v>
          </cell>
          <cell r="CZ98">
            <v>1</v>
          </cell>
          <cell r="DA98">
            <v>542447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312238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3457326</v>
          </cell>
          <cell r="DY98">
            <v>349190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3806516</v>
          </cell>
          <cell r="EG98">
            <v>700000</v>
          </cell>
          <cell r="EH98">
            <v>0</v>
          </cell>
          <cell r="EI98">
            <v>3457326</v>
          </cell>
          <cell r="EJ98">
            <v>0</v>
          </cell>
          <cell r="EK98">
            <v>312238</v>
          </cell>
          <cell r="EL98">
            <v>312238</v>
          </cell>
          <cell r="EM98">
            <v>153789</v>
          </cell>
          <cell r="EN98">
            <v>466027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4972544</v>
          </cell>
          <cell r="EV98">
            <v>0</v>
          </cell>
          <cell r="EW98">
            <v>9.5767500000000005</v>
          </cell>
          <cell r="EX98">
            <v>1.78728</v>
          </cell>
          <cell r="EY98">
            <v>0</v>
          </cell>
          <cell r="EZ98">
            <v>0</v>
          </cell>
          <cell r="FA98">
            <v>0.67</v>
          </cell>
          <cell r="FB98">
            <v>0.33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12.36403</v>
          </cell>
          <cell r="FH98">
            <v>0</v>
          </cell>
          <cell r="FI98">
            <v>0</v>
          </cell>
          <cell r="FJ98">
            <v>8.8274600000000003</v>
          </cell>
          <cell r="FK98">
            <v>0.74929000000000001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10694794</v>
          </cell>
          <cell r="GK98">
            <v>7496</v>
          </cell>
          <cell r="GL98">
            <v>7286112</v>
          </cell>
          <cell r="GM98">
            <v>0</v>
          </cell>
          <cell r="GN98">
            <v>414686</v>
          </cell>
          <cell r="GO98">
            <v>1035348</v>
          </cell>
          <cell r="GP98">
            <v>370969</v>
          </cell>
          <cell r="GQ98">
            <v>0</v>
          </cell>
          <cell r="GR98">
            <v>59010</v>
          </cell>
          <cell r="GS98">
            <v>66125</v>
          </cell>
          <cell r="GT98">
            <v>0</v>
          </cell>
          <cell r="GU98">
            <v>355509</v>
          </cell>
          <cell r="GV98">
            <v>0</v>
          </cell>
          <cell r="GW98">
            <v>0</v>
          </cell>
          <cell r="GX98">
            <v>0</v>
          </cell>
          <cell r="GY98">
            <v>-14630</v>
          </cell>
          <cell r="GZ98">
            <v>10694794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349267</v>
          </cell>
          <cell r="HG98">
            <v>0</v>
          </cell>
          <cell r="HH98">
            <v>49774</v>
          </cell>
          <cell r="HI98">
            <v>233510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7347536</v>
          </cell>
          <cell r="HO98">
            <v>11437</v>
          </cell>
          <cell r="HP98">
            <v>464037</v>
          </cell>
          <cell r="HQ98">
            <v>958113</v>
          </cell>
          <cell r="HR98">
            <v>370074</v>
          </cell>
          <cell r="HS98">
            <v>895</v>
          </cell>
          <cell r="HT98">
            <v>59769</v>
          </cell>
          <cell r="HU98">
            <v>66949</v>
          </cell>
          <cell r="HV98">
            <v>0</v>
          </cell>
          <cell r="HW98">
            <v>356810</v>
          </cell>
          <cell r="HX98">
            <v>0</v>
          </cell>
          <cell r="HY98">
            <v>0</v>
          </cell>
          <cell r="HZ98">
            <v>0</v>
          </cell>
          <cell r="IA98">
            <v>6342</v>
          </cell>
          <cell r="IB98">
            <v>10763635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353120</v>
          </cell>
          <cell r="II98">
            <v>0</v>
          </cell>
          <cell r="IJ98">
            <v>59231</v>
          </cell>
          <cell r="IK98">
            <v>190875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10763635</v>
          </cell>
          <cell r="IQ98">
            <v>0</v>
          </cell>
          <cell r="IR98">
            <v>0</v>
          </cell>
          <cell r="IS98">
            <v>12.02</v>
          </cell>
          <cell r="IT98">
            <v>4</v>
          </cell>
          <cell r="IU98">
            <v>6.234</v>
          </cell>
          <cell r="IV98">
            <v>41.87</v>
          </cell>
          <cell r="IW98">
            <v>979.8</v>
          </cell>
          <cell r="IX98">
            <v>0</v>
          </cell>
          <cell r="IY98">
            <v>30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124.14</v>
          </cell>
          <cell r="JI98">
            <v>27.4</v>
          </cell>
          <cell r="JJ98">
            <v>44.18</v>
          </cell>
          <cell r="JK98">
            <v>52.56</v>
          </cell>
          <cell r="JL98">
            <v>38.36</v>
          </cell>
          <cell r="JM98">
            <v>46.6</v>
          </cell>
          <cell r="JN98">
            <v>56.16</v>
          </cell>
          <cell r="JO98">
            <v>141.12</v>
          </cell>
          <cell r="JP98">
            <v>12.98</v>
          </cell>
          <cell r="JQ98">
            <v>47.13</v>
          </cell>
          <cell r="JR98">
            <v>6</v>
          </cell>
          <cell r="JS98">
            <v>0</v>
          </cell>
          <cell r="JT98">
            <v>7718</v>
          </cell>
          <cell r="JU98">
            <v>5.9930000000000003</v>
          </cell>
          <cell r="JV98">
            <v>49361</v>
          </cell>
          <cell r="JW98">
            <v>952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979.8</v>
          </cell>
          <cell r="KC98">
            <v>7909</v>
          </cell>
          <cell r="KD98">
            <v>7749238</v>
          </cell>
          <cell r="KE98">
            <v>0</v>
          </cell>
          <cell r="KF98">
            <v>522809</v>
          </cell>
          <cell r="KG98">
            <v>1116118</v>
          </cell>
        </row>
        <row r="99">
          <cell r="E99">
            <v>1953</v>
          </cell>
          <cell r="F99">
            <v>1953</v>
          </cell>
          <cell r="G99" t="str">
            <v>EARLHAM</v>
          </cell>
          <cell r="H99" t="str">
            <v>Earlham</v>
          </cell>
          <cell r="I99">
            <v>0</v>
          </cell>
          <cell r="J99">
            <v>0</v>
          </cell>
          <cell r="K99">
            <v>0</v>
          </cell>
          <cell r="L99">
            <v>1953</v>
          </cell>
          <cell r="M99">
            <v>3061416</v>
          </cell>
          <cell r="N99">
            <v>144572</v>
          </cell>
          <cell r="O99">
            <v>0</v>
          </cell>
          <cell r="P99">
            <v>900000</v>
          </cell>
          <cell r="Q99">
            <v>53650</v>
          </cell>
          <cell r="R99">
            <v>350000</v>
          </cell>
          <cell r="S99">
            <v>350000</v>
          </cell>
          <cell r="T99">
            <v>200000</v>
          </cell>
          <cell r="U99">
            <v>0</v>
          </cell>
          <cell r="V99">
            <v>4338003</v>
          </cell>
          <cell r="W99">
            <v>16848</v>
          </cell>
          <cell r="X99">
            <v>838000</v>
          </cell>
          <cell r="Y99">
            <v>0</v>
          </cell>
          <cell r="Z99">
            <v>62000</v>
          </cell>
          <cell r="AA99">
            <v>375000</v>
          </cell>
          <cell r="AB99">
            <v>10689489</v>
          </cell>
          <cell r="AC99">
            <v>0</v>
          </cell>
          <cell r="AD99">
            <v>364290</v>
          </cell>
          <cell r="AE99">
            <v>2500</v>
          </cell>
          <cell r="AF99">
            <v>11056279</v>
          </cell>
          <cell r="AG99">
            <v>1884526</v>
          </cell>
          <cell r="AH99">
            <v>12940805</v>
          </cell>
          <cell r="AI99">
            <v>6592500</v>
          </cell>
          <cell r="AJ99">
            <v>210000</v>
          </cell>
          <cell r="AK99">
            <v>748000</v>
          </cell>
          <cell r="AL99">
            <v>314500</v>
          </cell>
          <cell r="AM99">
            <v>440000</v>
          </cell>
          <cell r="AN99">
            <v>593500</v>
          </cell>
          <cell r="AO99">
            <v>1760800</v>
          </cell>
          <cell r="AP99">
            <v>517500</v>
          </cell>
          <cell r="AQ99">
            <v>0</v>
          </cell>
          <cell r="AR99">
            <v>4584300</v>
          </cell>
          <cell r="AS99">
            <v>550000</v>
          </cell>
          <cell r="AT99">
            <v>1750000</v>
          </cell>
          <cell r="AU99">
            <v>364290</v>
          </cell>
          <cell r="AV99">
            <v>299091</v>
          </cell>
          <cell r="AW99">
            <v>2413381</v>
          </cell>
          <cell r="AX99">
            <v>14140181</v>
          </cell>
          <cell r="AY99">
            <v>364290</v>
          </cell>
          <cell r="AZ99">
            <v>14504471</v>
          </cell>
          <cell r="BA99">
            <v>-1563666</v>
          </cell>
          <cell r="BB99">
            <v>12940805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2022</v>
          </cell>
          <cell r="CA99">
            <v>2026</v>
          </cell>
          <cell r="CB99">
            <v>10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2023</v>
          </cell>
          <cell r="CO99">
            <v>2032</v>
          </cell>
          <cell r="CP99">
            <v>1.34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2.7</v>
          </cell>
          <cell r="CY99">
            <v>0</v>
          </cell>
          <cell r="CZ99">
            <v>0</v>
          </cell>
          <cell r="DA99">
            <v>451247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330383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2022951</v>
          </cell>
          <cell r="DY99">
            <v>333426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2356377</v>
          </cell>
          <cell r="EG99">
            <v>425000</v>
          </cell>
          <cell r="EH99">
            <v>0</v>
          </cell>
          <cell r="EI99">
            <v>2022951</v>
          </cell>
          <cell r="EJ99">
            <v>0</v>
          </cell>
          <cell r="EK99">
            <v>330383</v>
          </cell>
          <cell r="EL99">
            <v>330383</v>
          </cell>
          <cell r="EM99">
            <v>81363</v>
          </cell>
          <cell r="EN99">
            <v>411746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3193124</v>
          </cell>
          <cell r="EV99">
            <v>0</v>
          </cell>
          <cell r="EW99">
            <v>9.6216200000000001</v>
          </cell>
          <cell r="EX99">
            <v>1.73729</v>
          </cell>
          <cell r="EY99">
            <v>0</v>
          </cell>
          <cell r="EZ99">
            <v>0</v>
          </cell>
          <cell r="FA99">
            <v>1.34</v>
          </cell>
          <cell r="FB99">
            <v>0.33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13.02891</v>
          </cell>
          <cell r="FH99">
            <v>0</v>
          </cell>
          <cell r="FI99">
            <v>0</v>
          </cell>
          <cell r="FJ99">
            <v>8.2692800000000002</v>
          </cell>
          <cell r="FK99">
            <v>1.3523400000000001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5822734</v>
          </cell>
          <cell r="GK99">
            <v>7413</v>
          </cell>
          <cell r="GL99">
            <v>4305470</v>
          </cell>
          <cell r="GM99">
            <v>0</v>
          </cell>
          <cell r="GN99">
            <v>167415</v>
          </cell>
          <cell r="GO99">
            <v>306083</v>
          </cell>
          <cell r="GP99">
            <v>196680</v>
          </cell>
          <cell r="GQ99">
            <v>0</v>
          </cell>
          <cell r="GR99">
            <v>35355</v>
          </cell>
          <cell r="GS99">
            <v>38830</v>
          </cell>
          <cell r="GT99">
            <v>0</v>
          </cell>
          <cell r="GU99">
            <v>104594</v>
          </cell>
          <cell r="GV99">
            <v>0</v>
          </cell>
          <cell r="GW99">
            <v>0</v>
          </cell>
          <cell r="GX99">
            <v>0</v>
          </cell>
          <cell r="GY99">
            <v>-7227</v>
          </cell>
          <cell r="GZ99">
            <v>5822734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316409</v>
          </cell>
          <cell r="HG99">
            <v>0</v>
          </cell>
          <cell r="HH99">
            <v>24923</v>
          </cell>
          <cell r="HI99">
            <v>114902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4293161</v>
          </cell>
          <cell r="HO99">
            <v>55364</v>
          </cell>
          <cell r="HP99">
            <v>112059</v>
          </cell>
          <cell r="HQ99">
            <v>316776</v>
          </cell>
          <cell r="HR99">
            <v>196763</v>
          </cell>
          <cell r="HS99">
            <v>0</v>
          </cell>
          <cell r="HT99">
            <v>35239</v>
          </cell>
          <cell r="HU99">
            <v>38709</v>
          </cell>
          <cell r="HV99">
            <v>0</v>
          </cell>
          <cell r="HW99">
            <v>162565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5881120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325400</v>
          </cell>
          <cell r="II99">
            <v>0</v>
          </cell>
          <cell r="IJ99">
            <v>30098</v>
          </cell>
          <cell r="IK99">
            <v>133613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5881120</v>
          </cell>
          <cell r="IQ99">
            <v>0</v>
          </cell>
          <cell r="IR99">
            <v>0</v>
          </cell>
          <cell r="IS99">
            <v>12.45</v>
          </cell>
          <cell r="IT99">
            <v>6</v>
          </cell>
          <cell r="IU99">
            <v>2.0169999999999999</v>
          </cell>
          <cell r="IV99">
            <v>0.21</v>
          </cell>
          <cell r="IW99">
            <v>576.6</v>
          </cell>
          <cell r="IX99">
            <v>0</v>
          </cell>
          <cell r="IY99">
            <v>19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41.49</v>
          </cell>
          <cell r="JI99">
            <v>8.2200000000000006</v>
          </cell>
          <cell r="JJ99">
            <v>18.149999999999999</v>
          </cell>
          <cell r="JK99">
            <v>15.12</v>
          </cell>
          <cell r="JL99">
            <v>8.2200000000000006</v>
          </cell>
          <cell r="JM99">
            <v>18.760000000000002</v>
          </cell>
          <cell r="JN99">
            <v>20.88</v>
          </cell>
          <cell r="JO99">
            <v>47.86</v>
          </cell>
          <cell r="JP99">
            <v>20.72</v>
          </cell>
          <cell r="JQ99">
            <v>0.21</v>
          </cell>
          <cell r="JR99">
            <v>5</v>
          </cell>
          <cell r="JS99">
            <v>0</v>
          </cell>
          <cell r="JT99">
            <v>7635</v>
          </cell>
          <cell r="JU99">
            <v>1.9990000000000001</v>
          </cell>
          <cell r="JV99">
            <v>5559</v>
          </cell>
          <cell r="JW99">
            <v>562.29999999999995</v>
          </cell>
          <cell r="JX99">
            <v>0.95599999999999996</v>
          </cell>
          <cell r="JY99">
            <v>-336</v>
          </cell>
          <cell r="JZ99">
            <v>6452</v>
          </cell>
          <cell r="KA99">
            <v>0</v>
          </cell>
          <cell r="KB99">
            <v>576.6</v>
          </cell>
          <cell r="KC99">
            <v>7826</v>
          </cell>
          <cell r="KD99">
            <v>4512472</v>
          </cell>
          <cell r="KE99">
            <v>0</v>
          </cell>
          <cell r="KF99">
            <v>179442</v>
          </cell>
          <cell r="KG99">
            <v>374552</v>
          </cell>
        </row>
        <row r="100">
          <cell r="E100">
            <v>1963</v>
          </cell>
          <cell r="F100">
            <v>1963</v>
          </cell>
          <cell r="G100" t="str">
            <v>EAST BUCHANAN</v>
          </cell>
          <cell r="H100" t="str">
            <v>East Buchanan</v>
          </cell>
          <cell r="I100">
            <v>0</v>
          </cell>
          <cell r="J100">
            <v>0</v>
          </cell>
          <cell r="K100">
            <v>0</v>
          </cell>
          <cell r="L100">
            <v>1963</v>
          </cell>
          <cell r="M100">
            <v>3409879</v>
          </cell>
          <cell r="N100">
            <v>43480</v>
          </cell>
          <cell r="O100">
            <v>241064</v>
          </cell>
          <cell r="P100">
            <v>720000</v>
          </cell>
          <cell r="Q100">
            <v>136000</v>
          </cell>
          <cell r="R100">
            <v>192000</v>
          </cell>
          <cell r="S100">
            <v>113000</v>
          </cell>
          <cell r="T100">
            <v>135000</v>
          </cell>
          <cell r="U100">
            <v>0</v>
          </cell>
          <cell r="V100">
            <v>4239711</v>
          </cell>
          <cell r="W100">
            <v>14153</v>
          </cell>
          <cell r="X100">
            <v>872700</v>
          </cell>
          <cell r="Y100">
            <v>0</v>
          </cell>
          <cell r="Z100">
            <v>70000</v>
          </cell>
          <cell r="AA100">
            <v>470000</v>
          </cell>
          <cell r="AB100">
            <v>10656987</v>
          </cell>
          <cell r="AC100">
            <v>0</v>
          </cell>
          <cell r="AD100">
            <v>560313</v>
          </cell>
          <cell r="AE100">
            <v>0</v>
          </cell>
          <cell r="AF100">
            <v>11217300</v>
          </cell>
          <cell r="AG100">
            <v>3706723</v>
          </cell>
          <cell r="AH100">
            <v>14924023</v>
          </cell>
          <cell r="AI100">
            <v>5890300</v>
          </cell>
          <cell r="AJ100">
            <v>300000</v>
          </cell>
          <cell r="AK100">
            <v>659700</v>
          </cell>
          <cell r="AL100">
            <v>351500</v>
          </cell>
          <cell r="AM100">
            <v>450000</v>
          </cell>
          <cell r="AN100">
            <v>145000</v>
          </cell>
          <cell r="AO100">
            <v>900000</v>
          </cell>
          <cell r="AP100">
            <v>652500</v>
          </cell>
          <cell r="AQ100">
            <v>0</v>
          </cell>
          <cell r="AR100">
            <v>3458700</v>
          </cell>
          <cell r="AS100">
            <v>425000</v>
          </cell>
          <cell r="AT100">
            <v>1428000</v>
          </cell>
          <cell r="AU100">
            <v>633638</v>
          </cell>
          <cell r="AV100">
            <v>307916</v>
          </cell>
          <cell r="AW100">
            <v>2369554</v>
          </cell>
          <cell r="AX100">
            <v>12143554</v>
          </cell>
          <cell r="AY100">
            <v>560313</v>
          </cell>
          <cell r="AZ100">
            <v>12703867</v>
          </cell>
          <cell r="BA100">
            <v>2220156</v>
          </cell>
          <cell r="BB100">
            <v>14924023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20</v>
          </cell>
          <cell r="BZ100">
            <v>2021</v>
          </cell>
          <cell r="CA100">
            <v>2025</v>
          </cell>
          <cell r="CB100">
            <v>10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2021</v>
          </cell>
          <cell r="CO100">
            <v>2025</v>
          </cell>
          <cell r="CP100">
            <v>1.34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2.7</v>
          </cell>
          <cell r="CY100">
            <v>0</v>
          </cell>
          <cell r="CZ100">
            <v>7</v>
          </cell>
          <cell r="DA100">
            <v>418300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335253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2026930</v>
          </cell>
          <cell r="DY100">
            <v>64535</v>
          </cell>
          <cell r="DZ100">
            <v>0</v>
          </cell>
          <cell r="EA100">
            <v>0</v>
          </cell>
          <cell r="EB100">
            <v>0</v>
          </cell>
          <cell r="EC100">
            <v>538754</v>
          </cell>
          <cell r="ED100">
            <v>0</v>
          </cell>
          <cell r="EE100">
            <v>0</v>
          </cell>
          <cell r="EF100">
            <v>2630219</v>
          </cell>
          <cell r="EG100">
            <v>350000</v>
          </cell>
          <cell r="EH100">
            <v>0</v>
          </cell>
          <cell r="EI100">
            <v>2565684</v>
          </cell>
          <cell r="EJ100">
            <v>0</v>
          </cell>
          <cell r="EK100">
            <v>335253</v>
          </cell>
          <cell r="EL100">
            <v>335253</v>
          </cell>
          <cell r="EM100">
            <v>82562</v>
          </cell>
          <cell r="EN100">
            <v>417815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55325</v>
          </cell>
          <cell r="ET100">
            <v>0</v>
          </cell>
          <cell r="EU100">
            <v>3453358</v>
          </cell>
          <cell r="EV100">
            <v>0</v>
          </cell>
          <cell r="EW100">
            <v>10.51314</v>
          </cell>
          <cell r="EX100">
            <v>1.39897</v>
          </cell>
          <cell r="EY100">
            <v>0</v>
          </cell>
          <cell r="EZ100">
            <v>0</v>
          </cell>
          <cell r="FA100">
            <v>1.34</v>
          </cell>
          <cell r="FB100">
            <v>0.33</v>
          </cell>
          <cell r="FC100">
            <v>0</v>
          </cell>
          <cell r="FD100">
            <v>0</v>
          </cell>
          <cell r="FE100">
            <v>0.22112999999999999</v>
          </cell>
          <cell r="FF100">
            <v>0</v>
          </cell>
          <cell r="FG100">
            <v>13.803240000000001</v>
          </cell>
          <cell r="FH100">
            <v>0</v>
          </cell>
          <cell r="FI100">
            <v>0</v>
          </cell>
          <cell r="FJ100">
            <v>10.2552</v>
          </cell>
          <cell r="FK100">
            <v>0.25794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5990740</v>
          </cell>
          <cell r="GK100">
            <v>7413</v>
          </cell>
          <cell r="GL100">
            <v>4095683</v>
          </cell>
          <cell r="GM100">
            <v>0</v>
          </cell>
          <cell r="GN100">
            <v>137941</v>
          </cell>
          <cell r="GO100">
            <v>683701</v>
          </cell>
          <cell r="GP100">
            <v>211175</v>
          </cell>
          <cell r="GQ100">
            <v>0</v>
          </cell>
          <cell r="GR100">
            <v>33848</v>
          </cell>
          <cell r="GS100">
            <v>37749</v>
          </cell>
          <cell r="GT100">
            <v>0</v>
          </cell>
          <cell r="GU100">
            <v>131766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5990740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313360</v>
          </cell>
          <cell r="HG100">
            <v>0</v>
          </cell>
          <cell r="HH100">
            <v>31866</v>
          </cell>
          <cell r="HI100">
            <v>111195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4137407</v>
          </cell>
          <cell r="HO100">
            <v>0</v>
          </cell>
          <cell r="HP100">
            <v>113739</v>
          </cell>
          <cell r="HQ100">
            <v>724409</v>
          </cell>
          <cell r="HR100">
            <v>214760</v>
          </cell>
          <cell r="HS100">
            <v>0</v>
          </cell>
          <cell r="HT100">
            <v>34109</v>
          </cell>
          <cell r="HU100">
            <v>38029</v>
          </cell>
          <cell r="HV100">
            <v>0</v>
          </cell>
          <cell r="HW100">
            <v>132564</v>
          </cell>
          <cell r="HX100">
            <v>0</v>
          </cell>
          <cell r="HY100">
            <v>0</v>
          </cell>
          <cell r="HZ100">
            <v>0</v>
          </cell>
          <cell r="IA100">
            <v>-7687</v>
          </cell>
          <cell r="IB100">
            <v>6046467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318084</v>
          </cell>
          <cell r="II100">
            <v>0</v>
          </cell>
          <cell r="IJ100">
            <v>37860</v>
          </cell>
          <cell r="IK100">
            <v>125978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6046467</v>
          </cell>
          <cell r="IQ100">
            <v>0</v>
          </cell>
          <cell r="IR100">
            <v>0</v>
          </cell>
          <cell r="IS100">
            <v>12.56</v>
          </cell>
          <cell r="IT100">
            <v>4</v>
          </cell>
          <cell r="IU100">
            <v>2.1269999999999998</v>
          </cell>
          <cell r="IV100">
            <v>0.21</v>
          </cell>
          <cell r="IW100">
            <v>534.5</v>
          </cell>
          <cell r="IX100">
            <v>0</v>
          </cell>
          <cell r="IY100">
            <v>17</v>
          </cell>
          <cell r="IZ100">
            <v>0</v>
          </cell>
          <cell r="JA100">
            <v>0</v>
          </cell>
          <cell r="JB100">
            <v>0</v>
          </cell>
          <cell r="JC100">
            <v>270</v>
          </cell>
          <cell r="JD100">
            <v>275</v>
          </cell>
          <cell r="JE100">
            <v>0</v>
          </cell>
          <cell r="JF100">
            <v>0</v>
          </cell>
          <cell r="JG100">
            <v>0.77</v>
          </cell>
          <cell r="JH100">
            <v>94.88</v>
          </cell>
          <cell r="JI100">
            <v>43.84</v>
          </cell>
          <cell r="JJ100">
            <v>19.36</v>
          </cell>
          <cell r="JK100">
            <v>31.68</v>
          </cell>
          <cell r="JL100">
            <v>35.619999999999997</v>
          </cell>
          <cell r="JM100">
            <v>19.97</v>
          </cell>
          <cell r="JN100">
            <v>30.24</v>
          </cell>
          <cell r="JO100">
            <v>85.83</v>
          </cell>
          <cell r="JP100">
            <v>22.1</v>
          </cell>
          <cell r="JQ100">
            <v>0.21</v>
          </cell>
          <cell r="JR100">
            <v>4</v>
          </cell>
          <cell r="JS100">
            <v>0</v>
          </cell>
          <cell r="JT100">
            <v>7635</v>
          </cell>
          <cell r="JU100">
            <v>1.966</v>
          </cell>
          <cell r="JV100">
            <v>1658</v>
          </cell>
          <cell r="JW100">
            <v>541.9</v>
          </cell>
          <cell r="JX100">
            <v>-3.7999999999999999E-2</v>
          </cell>
          <cell r="JY100">
            <v>-290</v>
          </cell>
          <cell r="JZ100">
            <v>-256</v>
          </cell>
          <cell r="KA100">
            <v>266</v>
          </cell>
          <cell r="KB100">
            <v>534.5</v>
          </cell>
          <cell r="KC100">
            <v>7826</v>
          </cell>
          <cell r="KD100">
            <v>4182997</v>
          </cell>
          <cell r="KE100">
            <v>0</v>
          </cell>
          <cell r="KF100">
            <v>189984</v>
          </cell>
          <cell r="KG100">
            <v>671706</v>
          </cell>
        </row>
        <row r="101">
          <cell r="E101">
            <v>3582</v>
          </cell>
          <cell r="F101">
            <v>1968</v>
          </cell>
          <cell r="G101" t="str">
            <v>EAST MARSHALL</v>
          </cell>
          <cell r="H101" t="str">
            <v>East Marshall</v>
          </cell>
          <cell r="I101">
            <v>0</v>
          </cell>
          <cell r="J101">
            <v>0</v>
          </cell>
          <cell r="K101">
            <v>0</v>
          </cell>
          <cell r="L101">
            <v>3582</v>
          </cell>
          <cell r="M101">
            <v>3608522</v>
          </cell>
          <cell r="N101">
            <v>49241</v>
          </cell>
          <cell r="O101">
            <v>343062</v>
          </cell>
          <cell r="P101">
            <v>2493533</v>
          </cell>
          <cell r="Q101">
            <v>360506</v>
          </cell>
          <cell r="R101">
            <v>251762</v>
          </cell>
          <cell r="S101">
            <v>284230</v>
          </cell>
          <cell r="T101">
            <v>190391</v>
          </cell>
          <cell r="U101">
            <v>0</v>
          </cell>
          <cell r="V101">
            <v>3558464</v>
          </cell>
          <cell r="W101">
            <v>9816</v>
          </cell>
          <cell r="X101">
            <v>1136590</v>
          </cell>
          <cell r="Y101">
            <v>0</v>
          </cell>
          <cell r="Z101">
            <v>93923</v>
          </cell>
          <cell r="AA101">
            <v>684147</v>
          </cell>
          <cell r="AB101">
            <v>13064187</v>
          </cell>
          <cell r="AC101">
            <v>0</v>
          </cell>
          <cell r="AD101">
            <v>276935</v>
          </cell>
          <cell r="AE101">
            <v>4261</v>
          </cell>
          <cell r="AF101">
            <v>13345383</v>
          </cell>
          <cell r="AG101">
            <v>8805622</v>
          </cell>
          <cell r="AH101">
            <v>22151005</v>
          </cell>
          <cell r="AI101">
            <v>6548946</v>
          </cell>
          <cell r="AJ101">
            <v>523240</v>
          </cell>
          <cell r="AK101">
            <v>724090</v>
          </cell>
          <cell r="AL101">
            <v>402730</v>
          </cell>
          <cell r="AM101">
            <v>640866</v>
          </cell>
          <cell r="AN101">
            <v>259045</v>
          </cell>
          <cell r="AO101">
            <v>1176363</v>
          </cell>
          <cell r="AP101">
            <v>625210</v>
          </cell>
          <cell r="AQ101">
            <v>0</v>
          </cell>
          <cell r="AR101">
            <v>4351544</v>
          </cell>
          <cell r="AS101">
            <v>471655</v>
          </cell>
          <cell r="AT101">
            <v>681912</v>
          </cell>
          <cell r="AU101">
            <v>276935</v>
          </cell>
          <cell r="AV101">
            <v>302181</v>
          </cell>
          <cell r="AW101">
            <v>1261028</v>
          </cell>
          <cell r="AX101">
            <v>12633173</v>
          </cell>
          <cell r="AY101">
            <v>276935</v>
          </cell>
          <cell r="AZ101">
            <v>12910108</v>
          </cell>
          <cell r="BA101">
            <v>9240897</v>
          </cell>
          <cell r="BB101">
            <v>22151005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</v>
          </cell>
          <cell r="BZ101">
            <v>2023</v>
          </cell>
          <cell r="CA101">
            <v>2027</v>
          </cell>
          <cell r="CB101">
            <v>10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2016</v>
          </cell>
          <cell r="CO101">
            <v>2025</v>
          </cell>
          <cell r="CP101">
            <v>0.67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0.13500000000000001</v>
          </cell>
          <cell r="CX101">
            <v>2.7</v>
          </cell>
          <cell r="CY101">
            <v>0</v>
          </cell>
          <cell r="CZ101">
            <v>8</v>
          </cell>
          <cell r="DA101">
            <v>407599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225350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2404857</v>
          </cell>
          <cell r="DY101">
            <v>21157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2426014</v>
          </cell>
          <cell r="EG101">
            <v>850000</v>
          </cell>
          <cell r="EH101">
            <v>0</v>
          </cell>
          <cell r="EI101">
            <v>2404857</v>
          </cell>
          <cell r="EJ101">
            <v>0</v>
          </cell>
          <cell r="EK101">
            <v>225350</v>
          </cell>
          <cell r="EL101">
            <v>225350</v>
          </cell>
          <cell r="EM101">
            <v>110993</v>
          </cell>
          <cell r="EN101">
            <v>336343</v>
          </cell>
          <cell r="EO101">
            <v>0</v>
          </cell>
          <cell r="EP101">
            <v>0</v>
          </cell>
          <cell r="EQ101">
            <v>0</v>
          </cell>
          <cell r="ER101">
            <v>45406</v>
          </cell>
          <cell r="ES101">
            <v>0</v>
          </cell>
          <cell r="ET101">
            <v>0</v>
          </cell>
          <cell r="EU101">
            <v>3657760</v>
          </cell>
          <cell r="EV101">
            <v>0</v>
          </cell>
          <cell r="EW101">
            <v>7.2129099999999999</v>
          </cell>
          <cell r="EX101">
            <v>2.52718</v>
          </cell>
          <cell r="EY101">
            <v>0</v>
          </cell>
          <cell r="EZ101">
            <v>0</v>
          </cell>
          <cell r="FA101">
            <v>0.67</v>
          </cell>
          <cell r="FB101">
            <v>0.33</v>
          </cell>
          <cell r="FC101">
            <v>0</v>
          </cell>
          <cell r="FD101">
            <v>0.13500000000000001</v>
          </cell>
          <cell r="FE101">
            <v>0</v>
          </cell>
          <cell r="FF101">
            <v>0</v>
          </cell>
          <cell r="FG101">
            <v>10.87509</v>
          </cell>
          <cell r="FH101">
            <v>0</v>
          </cell>
          <cell r="FI101">
            <v>0</v>
          </cell>
          <cell r="FJ101">
            <v>7.15001</v>
          </cell>
          <cell r="FK101">
            <v>6.2899999999999998E-2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6029220</v>
          </cell>
          <cell r="GK101">
            <v>7462</v>
          </cell>
          <cell r="GL101">
            <v>4232446</v>
          </cell>
          <cell r="GM101">
            <v>5554</v>
          </cell>
          <cell r="GN101">
            <v>165589</v>
          </cell>
          <cell r="GO101">
            <v>463763</v>
          </cell>
          <cell r="GP101">
            <v>206137</v>
          </cell>
          <cell r="GQ101">
            <v>9466</v>
          </cell>
          <cell r="GR101">
            <v>34819</v>
          </cell>
          <cell r="GS101">
            <v>38831</v>
          </cell>
          <cell r="GT101">
            <v>0</v>
          </cell>
          <cell r="GU101">
            <v>203634</v>
          </cell>
          <cell r="GV101">
            <v>0</v>
          </cell>
          <cell r="GW101">
            <v>0</v>
          </cell>
          <cell r="GX101">
            <v>0</v>
          </cell>
          <cell r="GY101">
            <v>-160</v>
          </cell>
          <cell r="GZ101">
            <v>6029220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345439</v>
          </cell>
          <cell r="HG101">
            <v>0</v>
          </cell>
          <cell r="HH101">
            <v>39636</v>
          </cell>
          <cell r="HI101">
            <v>118608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4035637</v>
          </cell>
          <cell r="HO101">
            <v>239133</v>
          </cell>
          <cell r="HP101">
            <v>203311</v>
          </cell>
          <cell r="HQ101">
            <v>459196</v>
          </cell>
          <cell r="HR101">
            <v>197284</v>
          </cell>
          <cell r="HS101">
            <v>18319</v>
          </cell>
          <cell r="HT101">
            <v>33359</v>
          </cell>
          <cell r="HU101">
            <v>37193</v>
          </cell>
          <cell r="HV101">
            <v>0</v>
          </cell>
          <cell r="HW101">
            <v>185308</v>
          </cell>
          <cell r="HX101">
            <v>0</v>
          </cell>
          <cell r="HY101">
            <v>0</v>
          </cell>
          <cell r="HZ101">
            <v>0</v>
          </cell>
          <cell r="IA101">
            <v>-239</v>
          </cell>
          <cell r="IB101">
            <v>6069162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355618</v>
          </cell>
          <cell r="II101">
            <v>0</v>
          </cell>
          <cell r="IJ101">
            <v>48097</v>
          </cell>
          <cell r="IK101">
            <v>87803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6069162</v>
          </cell>
          <cell r="IQ101">
            <v>0</v>
          </cell>
          <cell r="IR101">
            <v>0</v>
          </cell>
          <cell r="IS101">
            <v>23.26</v>
          </cell>
          <cell r="IT101">
            <v>9</v>
          </cell>
          <cell r="IU101">
            <v>2.4689999999999999</v>
          </cell>
          <cell r="IV101">
            <v>0.73</v>
          </cell>
          <cell r="IW101">
            <v>511.5</v>
          </cell>
          <cell r="IX101">
            <v>0</v>
          </cell>
          <cell r="IY101">
            <v>12.5</v>
          </cell>
          <cell r="IZ101">
            <v>0</v>
          </cell>
          <cell r="JA101">
            <v>0</v>
          </cell>
          <cell r="JB101">
            <v>0</v>
          </cell>
          <cell r="JC101">
            <v>250</v>
          </cell>
          <cell r="JD101">
            <v>269</v>
          </cell>
          <cell r="JE101">
            <v>0</v>
          </cell>
          <cell r="JF101">
            <v>0</v>
          </cell>
          <cell r="JG101">
            <v>0.72</v>
          </cell>
          <cell r="JH101">
            <v>59.76</v>
          </cell>
          <cell r="JI101">
            <v>16.440000000000001</v>
          </cell>
          <cell r="JJ101">
            <v>14.52</v>
          </cell>
          <cell r="JK101">
            <v>28.8</v>
          </cell>
          <cell r="JL101">
            <v>20.55</v>
          </cell>
          <cell r="JM101">
            <v>20.57</v>
          </cell>
          <cell r="JN101">
            <v>33.840000000000003</v>
          </cell>
          <cell r="JO101">
            <v>74.959999999999994</v>
          </cell>
          <cell r="JP101">
            <v>22.43</v>
          </cell>
          <cell r="JQ101">
            <v>1.83</v>
          </cell>
          <cell r="JR101">
            <v>12</v>
          </cell>
          <cell r="JS101">
            <v>0</v>
          </cell>
          <cell r="JT101">
            <v>7684</v>
          </cell>
          <cell r="JU101">
            <v>2.383</v>
          </cell>
          <cell r="JV101">
            <v>5609</v>
          </cell>
          <cell r="JW101">
            <v>525.20000000000005</v>
          </cell>
          <cell r="JX101">
            <v>0.64400000000000002</v>
          </cell>
          <cell r="JY101">
            <v>-2736</v>
          </cell>
          <cell r="JZ101">
            <v>4346</v>
          </cell>
          <cell r="KA101">
            <v>249</v>
          </cell>
          <cell r="KB101">
            <v>511.5</v>
          </cell>
          <cell r="KC101">
            <v>7875</v>
          </cell>
          <cell r="KD101">
            <v>4028063</v>
          </cell>
          <cell r="KE101">
            <v>47930</v>
          </cell>
          <cell r="KF101">
            <v>209814</v>
          </cell>
          <cell r="KG101">
            <v>590310</v>
          </cell>
        </row>
        <row r="102">
          <cell r="E102">
            <v>3978</v>
          </cell>
          <cell r="F102">
            <v>3978</v>
          </cell>
          <cell r="G102" t="str">
            <v>EAST MILLS</v>
          </cell>
          <cell r="H102" t="str">
            <v>East Mills</v>
          </cell>
          <cell r="I102">
            <v>0</v>
          </cell>
          <cell r="J102">
            <v>0</v>
          </cell>
          <cell r="K102">
            <v>0</v>
          </cell>
          <cell r="L102">
            <v>3978</v>
          </cell>
          <cell r="M102">
            <v>4872806</v>
          </cell>
          <cell r="N102">
            <v>140932</v>
          </cell>
          <cell r="O102">
            <v>581342</v>
          </cell>
          <cell r="P102">
            <v>390000</v>
          </cell>
          <cell r="Q102">
            <v>630300</v>
          </cell>
          <cell r="R102">
            <v>100000</v>
          </cell>
          <cell r="S102">
            <v>90000</v>
          </cell>
          <cell r="T102">
            <v>153366</v>
          </cell>
          <cell r="U102">
            <v>0</v>
          </cell>
          <cell r="V102">
            <v>3626227</v>
          </cell>
          <cell r="W102">
            <v>9542</v>
          </cell>
          <cell r="X102">
            <v>917170</v>
          </cell>
          <cell r="Y102">
            <v>24300</v>
          </cell>
          <cell r="Z102">
            <v>130000</v>
          </cell>
          <cell r="AA102">
            <v>394995</v>
          </cell>
          <cell r="AB102">
            <v>12060980</v>
          </cell>
          <cell r="AC102">
            <v>0</v>
          </cell>
          <cell r="AD102">
            <v>330671</v>
          </cell>
          <cell r="AE102">
            <v>0</v>
          </cell>
          <cell r="AF102">
            <v>12391651</v>
          </cell>
          <cell r="AG102">
            <v>10839582</v>
          </cell>
          <cell r="AH102">
            <v>23231233</v>
          </cell>
          <cell r="AI102">
            <v>6163500</v>
          </cell>
          <cell r="AJ102">
            <v>270000</v>
          </cell>
          <cell r="AK102">
            <v>217400</v>
          </cell>
          <cell r="AL102">
            <v>256980</v>
          </cell>
          <cell r="AM102">
            <v>558000</v>
          </cell>
          <cell r="AN102">
            <v>201340</v>
          </cell>
          <cell r="AO102">
            <v>1124835</v>
          </cell>
          <cell r="AP102">
            <v>639915</v>
          </cell>
          <cell r="AQ102">
            <v>0</v>
          </cell>
          <cell r="AR102">
            <v>3268470</v>
          </cell>
          <cell r="AS102">
            <v>258706</v>
          </cell>
          <cell r="AT102">
            <v>5032000</v>
          </cell>
          <cell r="AU102">
            <v>1897832</v>
          </cell>
          <cell r="AV102">
            <v>304878</v>
          </cell>
          <cell r="AW102">
            <v>7234710</v>
          </cell>
          <cell r="AX102">
            <v>16925386</v>
          </cell>
          <cell r="AY102">
            <v>340671</v>
          </cell>
          <cell r="AZ102">
            <v>17266057</v>
          </cell>
          <cell r="BA102">
            <v>5965176</v>
          </cell>
          <cell r="BB102">
            <v>23231233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</v>
          </cell>
          <cell r="BZ102">
            <v>2023</v>
          </cell>
          <cell r="CA102">
            <v>2027</v>
          </cell>
          <cell r="CB102">
            <v>10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20</v>
          </cell>
          <cell r="CN102">
            <v>2016</v>
          </cell>
          <cell r="CO102">
            <v>2025</v>
          </cell>
          <cell r="CP102">
            <v>1.34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4.05</v>
          </cell>
          <cell r="CY102">
            <v>0</v>
          </cell>
          <cell r="CZ102">
            <v>10</v>
          </cell>
          <cell r="DA102">
            <v>425820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10</v>
          </cell>
          <cell r="DI102">
            <v>518120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2842126</v>
          </cell>
          <cell r="DY102">
            <v>43514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2885640</v>
          </cell>
          <cell r="EG102">
            <v>232000</v>
          </cell>
          <cell r="EH102">
            <v>0</v>
          </cell>
          <cell r="EI102">
            <v>2842126</v>
          </cell>
          <cell r="EJ102">
            <v>0</v>
          </cell>
          <cell r="EK102">
            <v>202540</v>
          </cell>
          <cell r="EL102">
            <v>202540</v>
          </cell>
          <cell r="EM102">
            <v>127597</v>
          </cell>
          <cell r="EN102">
            <v>330137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1565961</v>
          </cell>
          <cell r="ET102">
            <v>0</v>
          </cell>
          <cell r="EU102">
            <v>5013734</v>
          </cell>
          <cell r="EV102">
            <v>0</v>
          </cell>
          <cell r="EW102">
            <v>7.5305400000000002</v>
          </cell>
          <cell r="EX102">
            <v>0.60551999999999995</v>
          </cell>
          <cell r="EY102">
            <v>0</v>
          </cell>
          <cell r="EZ102">
            <v>0</v>
          </cell>
          <cell r="FA102">
            <v>0.52381999999999995</v>
          </cell>
          <cell r="FB102">
            <v>0.33</v>
          </cell>
          <cell r="FC102">
            <v>0</v>
          </cell>
          <cell r="FD102">
            <v>0</v>
          </cell>
          <cell r="FE102">
            <v>4.05</v>
          </cell>
          <cell r="FF102">
            <v>0</v>
          </cell>
          <cell r="FG102">
            <v>13.03988</v>
          </cell>
          <cell r="FH102">
            <v>0</v>
          </cell>
          <cell r="FI102">
            <v>0</v>
          </cell>
          <cell r="FJ102">
            <v>7.4180000000000001</v>
          </cell>
          <cell r="FK102">
            <v>0.11254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5878779</v>
          </cell>
          <cell r="GK102">
            <v>7442</v>
          </cell>
          <cell r="GL102">
            <v>3922678</v>
          </cell>
          <cell r="GM102">
            <v>82206</v>
          </cell>
          <cell r="GN102">
            <v>213288</v>
          </cell>
          <cell r="GO102">
            <v>631677</v>
          </cell>
          <cell r="GP102">
            <v>198416</v>
          </cell>
          <cell r="GQ102">
            <v>5019</v>
          </cell>
          <cell r="GR102">
            <v>31810</v>
          </cell>
          <cell r="GS102">
            <v>35167</v>
          </cell>
          <cell r="GT102">
            <v>0</v>
          </cell>
          <cell r="GU102">
            <v>130197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5878779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337691</v>
          </cell>
          <cell r="HG102">
            <v>0</v>
          </cell>
          <cell r="HH102">
            <v>33618</v>
          </cell>
          <cell r="HI102">
            <v>74130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4050424</v>
          </cell>
          <cell r="HO102">
            <v>0</v>
          </cell>
          <cell r="HP102">
            <v>225038</v>
          </cell>
          <cell r="HQ102">
            <v>694895</v>
          </cell>
          <cell r="HR102">
            <v>206766</v>
          </cell>
          <cell r="HS102">
            <v>0</v>
          </cell>
          <cell r="HT102">
            <v>32888</v>
          </cell>
          <cell r="HU102">
            <v>36358</v>
          </cell>
          <cell r="HV102">
            <v>0</v>
          </cell>
          <cell r="HW102">
            <v>172196</v>
          </cell>
          <cell r="HX102">
            <v>0</v>
          </cell>
          <cell r="HY102">
            <v>0</v>
          </cell>
          <cell r="HZ102">
            <v>0</v>
          </cell>
          <cell r="IA102">
            <v>-454</v>
          </cell>
          <cell r="IB102">
            <v>6051583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341248</v>
          </cell>
          <cell r="II102">
            <v>0</v>
          </cell>
          <cell r="IJ102">
            <v>41163</v>
          </cell>
          <cell r="IK102">
            <v>99255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6051583</v>
          </cell>
          <cell r="IQ102">
            <v>0</v>
          </cell>
          <cell r="IR102">
            <v>0</v>
          </cell>
          <cell r="IS102">
            <v>26.55</v>
          </cell>
          <cell r="IT102">
            <v>0</v>
          </cell>
          <cell r="IU102">
            <v>2.8130000000000002</v>
          </cell>
          <cell r="IV102">
            <v>0</v>
          </cell>
          <cell r="IW102">
            <v>542.1</v>
          </cell>
          <cell r="IX102">
            <v>0</v>
          </cell>
          <cell r="IY102">
            <v>12.5</v>
          </cell>
          <cell r="IZ102">
            <v>0</v>
          </cell>
          <cell r="JA102">
            <v>0</v>
          </cell>
          <cell r="JB102">
            <v>0</v>
          </cell>
          <cell r="JC102">
            <v>434</v>
          </cell>
          <cell r="JD102">
            <v>431</v>
          </cell>
          <cell r="JE102">
            <v>0</v>
          </cell>
          <cell r="JF102">
            <v>0</v>
          </cell>
          <cell r="JG102">
            <v>1.3</v>
          </cell>
          <cell r="JH102">
            <v>90.67</v>
          </cell>
          <cell r="JI102">
            <v>38.36</v>
          </cell>
          <cell r="JJ102">
            <v>12.71</v>
          </cell>
          <cell r="JK102">
            <v>39.6</v>
          </cell>
          <cell r="JL102">
            <v>35.619999999999997</v>
          </cell>
          <cell r="JM102">
            <v>15.73</v>
          </cell>
          <cell r="JN102">
            <v>39.6</v>
          </cell>
          <cell r="JO102">
            <v>90.95</v>
          </cell>
          <cell r="JP102">
            <v>27.25</v>
          </cell>
          <cell r="JQ102">
            <v>0</v>
          </cell>
          <cell r="JR102">
            <v>7</v>
          </cell>
          <cell r="JS102">
            <v>0</v>
          </cell>
          <cell r="JT102">
            <v>7664</v>
          </cell>
          <cell r="JU102">
            <v>2.78</v>
          </cell>
          <cell r="JV102">
            <v>0</v>
          </cell>
          <cell r="JW102">
            <v>528.5</v>
          </cell>
          <cell r="JX102">
            <v>-1</v>
          </cell>
          <cell r="JY102">
            <v>-7664</v>
          </cell>
          <cell r="JZ102">
            <v>-6749</v>
          </cell>
          <cell r="KA102">
            <v>445</v>
          </cell>
          <cell r="KB102">
            <v>542.1</v>
          </cell>
          <cell r="KC102">
            <v>7855</v>
          </cell>
          <cell r="KD102">
            <v>4258196</v>
          </cell>
          <cell r="KE102">
            <v>0</v>
          </cell>
          <cell r="KF102">
            <v>235886</v>
          </cell>
          <cell r="KG102">
            <v>714412</v>
          </cell>
        </row>
        <row r="103">
          <cell r="E103">
            <v>6741</v>
          </cell>
          <cell r="F103">
            <v>6741</v>
          </cell>
          <cell r="G103" t="str">
            <v>EAST SAC COUNTY</v>
          </cell>
          <cell r="H103" t="str">
            <v>East Sac County</v>
          </cell>
          <cell r="I103">
            <v>0</v>
          </cell>
          <cell r="J103">
            <v>0</v>
          </cell>
          <cell r="K103">
            <v>0</v>
          </cell>
          <cell r="L103">
            <v>6741</v>
          </cell>
          <cell r="M103">
            <v>6094783</v>
          </cell>
          <cell r="N103">
            <v>58773</v>
          </cell>
          <cell r="O103">
            <v>70330</v>
          </cell>
          <cell r="P103">
            <v>500000</v>
          </cell>
          <cell r="Q103">
            <v>37250</v>
          </cell>
          <cell r="R103">
            <v>325000</v>
          </cell>
          <cell r="S103">
            <v>335000</v>
          </cell>
          <cell r="T103">
            <v>182000</v>
          </cell>
          <cell r="U103">
            <v>0</v>
          </cell>
          <cell r="V103">
            <v>5572199</v>
          </cell>
          <cell r="W103">
            <v>16887</v>
          </cell>
          <cell r="X103">
            <v>1170000</v>
          </cell>
          <cell r="Y103">
            <v>0</v>
          </cell>
          <cell r="Z103">
            <v>170000</v>
          </cell>
          <cell r="AA103">
            <v>500000</v>
          </cell>
          <cell r="AB103">
            <v>15032222</v>
          </cell>
          <cell r="AC103">
            <v>0</v>
          </cell>
          <cell r="AD103">
            <v>1100000</v>
          </cell>
          <cell r="AE103">
            <v>0</v>
          </cell>
          <cell r="AF103">
            <v>16132222</v>
          </cell>
          <cell r="AG103">
            <v>6631764</v>
          </cell>
          <cell r="AH103">
            <v>22763986</v>
          </cell>
          <cell r="AI103">
            <v>9090000</v>
          </cell>
          <cell r="AJ103">
            <v>375000</v>
          </cell>
          <cell r="AK103">
            <v>550000</v>
          </cell>
          <cell r="AL103">
            <v>650000</v>
          </cell>
          <cell r="AM103">
            <v>550000</v>
          </cell>
          <cell r="AN103">
            <v>250000</v>
          </cell>
          <cell r="AO103">
            <v>1880000</v>
          </cell>
          <cell r="AP103">
            <v>975000</v>
          </cell>
          <cell r="AQ103">
            <v>0</v>
          </cell>
          <cell r="AR103">
            <v>5230000</v>
          </cell>
          <cell r="AS103">
            <v>850000</v>
          </cell>
          <cell r="AT103">
            <v>0</v>
          </cell>
          <cell r="AU103">
            <v>1100000</v>
          </cell>
          <cell r="AV103">
            <v>474837</v>
          </cell>
          <cell r="AW103">
            <v>1574837</v>
          </cell>
          <cell r="AX103">
            <v>16744837</v>
          </cell>
          <cell r="AY103">
            <v>1100000</v>
          </cell>
          <cell r="AZ103">
            <v>17844837</v>
          </cell>
          <cell r="BA103">
            <v>4919149</v>
          </cell>
          <cell r="BB103">
            <v>22763986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20</v>
          </cell>
          <cell r="BZ103">
            <v>2023</v>
          </cell>
          <cell r="CA103">
            <v>2027</v>
          </cell>
          <cell r="CB103">
            <v>10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2022</v>
          </cell>
          <cell r="CO103">
            <v>2031</v>
          </cell>
          <cell r="CP103">
            <v>1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1</v>
          </cell>
          <cell r="DA103">
            <v>660827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534118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3941529</v>
          </cell>
          <cell r="DY103">
            <v>465547</v>
          </cell>
          <cell r="DZ103">
            <v>0</v>
          </cell>
          <cell r="EA103">
            <v>0</v>
          </cell>
          <cell r="EB103">
            <v>0</v>
          </cell>
          <cell r="EC103">
            <v>464164</v>
          </cell>
          <cell r="ED103">
            <v>0</v>
          </cell>
          <cell r="EE103">
            <v>0</v>
          </cell>
          <cell r="EF103">
            <v>4871240</v>
          </cell>
          <cell r="EG103">
            <v>550000</v>
          </cell>
          <cell r="EH103">
            <v>0</v>
          </cell>
          <cell r="EI103">
            <v>4405693</v>
          </cell>
          <cell r="EJ103">
            <v>432460</v>
          </cell>
          <cell r="EK103">
            <v>101658</v>
          </cell>
          <cell r="EL103">
            <v>534118</v>
          </cell>
          <cell r="EM103">
            <v>176259</v>
          </cell>
          <cell r="EN103">
            <v>710377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6131617</v>
          </cell>
          <cell r="EV103">
            <v>0</v>
          </cell>
          <cell r="EW103">
            <v>9.2875099999999993</v>
          </cell>
          <cell r="EX103">
            <v>1.05063</v>
          </cell>
          <cell r="EY103">
            <v>0</v>
          </cell>
          <cell r="EZ103">
            <v>0</v>
          </cell>
          <cell r="FA103">
            <v>1</v>
          </cell>
          <cell r="FB103">
            <v>0.33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11.668139999999999</v>
          </cell>
          <cell r="FH103">
            <v>0</v>
          </cell>
          <cell r="FI103">
            <v>0</v>
          </cell>
          <cell r="FJ103">
            <v>8.4158899999999992</v>
          </cell>
          <cell r="FK103">
            <v>0.87161999999999995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8542601</v>
          </cell>
          <cell r="GK103">
            <v>7413</v>
          </cell>
          <cell r="GL103">
            <v>6000082</v>
          </cell>
          <cell r="GM103">
            <v>0</v>
          </cell>
          <cell r="GN103">
            <v>192108</v>
          </cell>
          <cell r="GO103">
            <v>714243</v>
          </cell>
          <cell r="GP103">
            <v>302674</v>
          </cell>
          <cell r="GQ103">
            <v>0</v>
          </cell>
          <cell r="GR103">
            <v>51846</v>
          </cell>
          <cell r="GS103">
            <v>58098</v>
          </cell>
          <cell r="GT103">
            <v>0</v>
          </cell>
          <cell r="GU103">
            <v>286627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8542601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497887</v>
          </cell>
          <cell r="HG103">
            <v>0</v>
          </cell>
          <cell r="HH103">
            <v>55610</v>
          </cell>
          <cell r="HI103">
            <v>166793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6379043</v>
          </cell>
          <cell r="HO103">
            <v>0</v>
          </cell>
          <cell r="HP103">
            <v>226859</v>
          </cell>
          <cell r="HQ103">
            <v>888790</v>
          </cell>
          <cell r="HR103">
            <v>327352</v>
          </cell>
          <cell r="HS103">
            <v>0</v>
          </cell>
          <cell r="HT103">
            <v>55018</v>
          </cell>
          <cell r="HU103">
            <v>61626</v>
          </cell>
          <cell r="HV103">
            <v>0</v>
          </cell>
          <cell r="HW103">
            <v>303485</v>
          </cell>
          <cell r="HX103">
            <v>0</v>
          </cell>
          <cell r="HY103">
            <v>0</v>
          </cell>
          <cell r="HZ103">
            <v>0</v>
          </cell>
          <cell r="IA103">
            <v>8154</v>
          </cell>
          <cell r="IB103">
            <v>9237316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523528</v>
          </cell>
          <cell r="II103">
            <v>0</v>
          </cell>
          <cell r="IJ103">
            <v>67954</v>
          </cell>
          <cell r="IK103">
            <v>129906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9237316</v>
          </cell>
          <cell r="IQ103">
            <v>0</v>
          </cell>
          <cell r="IR103">
            <v>0</v>
          </cell>
          <cell r="IS103">
            <v>24.24</v>
          </cell>
          <cell r="IT103">
            <v>44</v>
          </cell>
          <cell r="IU103">
            <v>3.8530000000000002</v>
          </cell>
          <cell r="IV103">
            <v>1.62</v>
          </cell>
          <cell r="IW103">
            <v>844.4</v>
          </cell>
          <cell r="IX103">
            <v>0</v>
          </cell>
          <cell r="IY103">
            <v>26.5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116.41</v>
          </cell>
          <cell r="JI103">
            <v>27.4</v>
          </cell>
          <cell r="JJ103">
            <v>39.33</v>
          </cell>
          <cell r="JK103">
            <v>49.68</v>
          </cell>
          <cell r="JL103">
            <v>16.440000000000001</v>
          </cell>
          <cell r="JM103">
            <v>30.86</v>
          </cell>
          <cell r="JN103">
            <v>49.68</v>
          </cell>
          <cell r="JO103">
            <v>96.98</v>
          </cell>
          <cell r="JP103">
            <v>24</v>
          </cell>
          <cell r="JQ103">
            <v>2.93</v>
          </cell>
          <cell r="JR103">
            <v>48</v>
          </cell>
          <cell r="JS103">
            <v>0</v>
          </cell>
          <cell r="JT103">
            <v>7635</v>
          </cell>
          <cell r="JU103">
            <v>3.5579999999999998</v>
          </cell>
          <cell r="JV103">
            <v>20171</v>
          </cell>
          <cell r="JW103">
            <v>835.5</v>
          </cell>
          <cell r="JX103">
            <v>-6</v>
          </cell>
          <cell r="JY103">
            <v>-45810</v>
          </cell>
          <cell r="JZ103">
            <v>-40494</v>
          </cell>
          <cell r="KA103">
            <v>0</v>
          </cell>
          <cell r="KB103">
            <v>844.4</v>
          </cell>
          <cell r="KC103">
            <v>7826</v>
          </cell>
          <cell r="KD103">
            <v>6608274</v>
          </cell>
          <cell r="KE103">
            <v>0</v>
          </cell>
          <cell r="KF103">
            <v>238599</v>
          </cell>
          <cell r="KG103">
            <v>758965</v>
          </cell>
        </row>
        <row r="104">
          <cell r="E104">
            <v>1970</v>
          </cell>
          <cell r="F104">
            <v>1970</v>
          </cell>
          <cell r="G104" t="str">
            <v>EAST UNION</v>
          </cell>
          <cell r="H104" t="str">
            <v>East Union</v>
          </cell>
          <cell r="I104">
            <v>0</v>
          </cell>
          <cell r="J104">
            <v>0</v>
          </cell>
          <cell r="K104">
            <v>0</v>
          </cell>
          <cell r="L104">
            <v>1970</v>
          </cell>
          <cell r="M104">
            <v>2858682</v>
          </cell>
          <cell r="N104">
            <v>67383</v>
          </cell>
          <cell r="O104">
            <v>242328</v>
          </cell>
          <cell r="P104">
            <v>275000</v>
          </cell>
          <cell r="Q104">
            <v>84500</v>
          </cell>
          <cell r="R104">
            <v>105000</v>
          </cell>
          <cell r="S104">
            <v>145000</v>
          </cell>
          <cell r="T104">
            <v>372650</v>
          </cell>
          <cell r="U104">
            <v>0</v>
          </cell>
          <cell r="V104">
            <v>3485481</v>
          </cell>
          <cell r="W104">
            <v>14037</v>
          </cell>
          <cell r="X104">
            <v>901500</v>
          </cell>
          <cell r="Y104">
            <v>0</v>
          </cell>
          <cell r="Z104">
            <v>147000</v>
          </cell>
          <cell r="AA104">
            <v>705000</v>
          </cell>
          <cell r="AB104">
            <v>9403561</v>
          </cell>
          <cell r="AC104">
            <v>87000</v>
          </cell>
          <cell r="AD104">
            <v>2005000</v>
          </cell>
          <cell r="AE104">
            <v>0</v>
          </cell>
          <cell r="AF104">
            <v>11590973</v>
          </cell>
          <cell r="AG104">
            <v>6570412</v>
          </cell>
          <cell r="AH104">
            <v>18161385</v>
          </cell>
          <cell r="AI104">
            <v>5687100</v>
          </cell>
          <cell r="AJ104">
            <v>108000</v>
          </cell>
          <cell r="AK104">
            <v>410200</v>
          </cell>
          <cell r="AL104">
            <v>363300</v>
          </cell>
          <cell r="AM104">
            <v>388200</v>
          </cell>
          <cell r="AN104">
            <v>163000</v>
          </cell>
          <cell r="AO104">
            <v>979500</v>
          </cell>
          <cell r="AP104">
            <v>694100</v>
          </cell>
          <cell r="AQ104">
            <v>95412</v>
          </cell>
          <cell r="AR104">
            <v>3106300</v>
          </cell>
          <cell r="AS104">
            <v>525000</v>
          </cell>
          <cell r="AT104">
            <v>606200</v>
          </cell>
          <cell r="AU104">
            <v>2000000</v>
          </cell>
          <cell r="AV104">
            <v>252476</v>
          </cell>
          <cell r="AW104">
            <v>2858676</v>
          </cell>
          <cell r="AX104">
            <v>12177076</v>
          </cell>
          <cell r="AY104">
            <v>2006000</v>
          </cell>
          <cell r="AZ104">
            <v>14183076</v>
          </cell>
          <cell r="BA104">
            <v>3978309</v>
          </cell>
          <cell r="BB104">
            <v>18161385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</v>
          </cell>
          <cell r="BZ104">
            <v>2025</v>
          </cell>
          <cell r="CA104">
            <v>2029</v>
          </cell>
          <cell r="CB104">
            <v>10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2021</v>
          </cell>
          <cell r="CO104">
            <v>2030</v>
          </cell>
          <cell r="CP104">
            <v>1.34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2.7</v>
          </cell>
          <cell r="CY104">
            <v>0</v>
          </cell>
          <cell r="CZ104">
            <v>10</v>
          </cell>
          <cell r="DA104">
            <v>364361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239892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1791402</v>
          </cell>
          <cell r="DY104">
            <v>21206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1812608</v>
          </cell>
          <cell r="EG104">
            <v>382000</v>
          </cell>
          <cell r="EH104">
            <v>0</v>
          </cell>
          <cell r="EI104">
            <v>1791402</v>
          </cell>
          <cell r="EJ104">
            <v>0</v>
          </cell>
          <cell r="EK104">
            <v>239892</v>
          </cell>
          <cell r="EL104">
            <v>239892</v>
          </cell>
          <cell r="EM104">
            <v>59078</v>
          </cell>
          <cell r="EN104">
            <v>298970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432800</v>
          </cell>
          <cell r="ET104">
            <v>0</v>
          </cell>
          <cell r="EU104">
            <v>2926377</v>
          </cell>
          <cell r="EV104">
            <v>0</v>
          </cell>
          <cell r="EW104">
            <v>10.12495</v>
          </cell>
          <cell r="EX104">
            <v>2.1337899999999999</v>
          </cell>
          <cell r="EY104">
            <v>0</v>
          </cell>
          <cell r="EZ104">
            <v>0</v>
          </cell>
          <cell r="FA104">
            <v>1.34</v>
          </cell>
          <cell r="FB104">
            <v>0.33</v>
          </cell>
          <cell r="FC104">
            <v>0</v>
          </cell>
          <cell r="FD104">
            <v>0</v>
          </cell>
          <cell r="FE104">
            <v>2.4175599999999999</v>
          </cell>
          <cell r="FF104">
            <v>0</v>
          </cell>
          <cell r="FG104">
            <v>16.346299999999999</v>
          </cell>
          <cell r="FH104">
            <v>0</v>
          </cell>
          <cell r="FI104">
            <v>0</v>
          </cell>
          <cell r="FJ104">
            <v>10.006500000000001</v>
          </cell>
          <cell r="FK104">
            <v>0.11845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5347876</v>
          </cell>
          <cell r="GK104">
            <v>7413</v>
          </cell>
          <cell r="GL104">
            <v>3573066</v>
          </cell>
          <cell r="GM104">
            <v>113065</v>
          </cell>
          <cell r="GN104">
            <v>223435</v>
          </cell>
          <cell r="GO104">
            <v>468131</v>
          </cell>
          <cell r="GP104">
            <v>176749</v>
          </cell>
          <cell r="GQ104">
            <v>852</v>
          </cell>
          <cell r="GR104">
            <v>29275</v>
          </cell>
          <cell r="GS104">
            <v>32364</v>
          </cell>
          <cell r="GT104">
            <v>0</v>
          </cell>
          <cell r="GU104">
            <v>174171</v>
          </cell>
          <cell r="GV104">
            <v>0</v>
          </cell>
          <cell r="GW104">
            <v>0</v>
          </cell>
          <cell r="GX104">
            <v>0</v>
          </cell>
          <cell r="GY104">
            <v>-7227</v>
          </cell>
          <cell r="GZ104">
            <v>5347876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259098</v>
          </cell>
          <cell r="HG104">
            <v>0</v>
          </cell>
          <cell r="HH104">
            <v>27725</v>
          </cell>
          <cell r="HI104">
            <v>85250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3607538</v>
          </cell>
          <cell r="HO104">
            <v>1259</v>
          </cell>
          <cell r="HP104">
            <v>216261</v>
          </cell>
          <cell r="HQ104">
            <v>533916</v>
          </cell>
          <cell r="HR104">
            <v>181139</v>
          </cell>
          <cell r="HS104">
            <v>0</v>
          </cell>
          <cell r="HT104">
            <v>29717</v>
          </cell>
          <cell r="HU104">
            <v>32853</v>
          </cell>
          <cell r="HV104">
            <v>0</v>
          </cell>
          <cell r="HW104">
            <v>175132</v>
          </cell>
          <cell r="HX104">
            <v>0</v>
          </cell>
          <cell r="HY104">
            <v>0</v>
          </cell>
          <cell r="HZ104">
            <v>0</v>
          </cell>
          <cell r="IA104">
            <v>-445</v>
          </cell>
          <cell r="IB104">
            <v>5328377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256838</v>
          </cell>
          <cell r="II104">
            <v>0</v>
          </cell>
          <cell r="IJ104">
            <v>33759</v>
          </cell>
          <cell r="IK104">
            <v>122160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5328377</v>
          </cell>
          <cell r="IQ104">
            <v>0</v>
          </cell>
          <cell r="IR104">
            <v>0</v>
          </cell>
          <cell r="IS104">
            <v>25.48</v>
          </cell>
          <cell r="IT104">
            <v>5</v>
          </cell>
          <cell r="IU104">
            <v>2.8450000000000002</v>
          </cell>
          <cell r="IV104">
            <v>0</v>
          </cell>
          <cell r="IW104">
            <v>435.5</v>
          </cell>
          <cell r="IX104">
            <v>0</v>
          </cell>
          <cell r="IY104">
            <v>13</v>
          </cell>
          <cell r="IZ104">
            <v>0</v>
          </cell>
          <cell r="JA104">
            <v>0</v>
          </cell>
          <cell r="JB104">
            <v>0</v>
          </cell>
          <cell r="JC104">
            <v>381</v>
          </cell>
          <cell r="JD104">
            <v>386</v>
          </cell>
          <cell r="JE104">
            <v>0</v>
          </cell>
          <cell r="JF104">
            <v>0</v>
          </cell>
          <cell r="JG104">
            <v>0.99</v>
          </cell>
          <cell r="JH104">
            <v>69.930000000000007</v>
          </cell>
          <cell r="JI104">
            <v>16.440000000000001</v>
          </cell>
          <cell r="JJ104">
            <v>25.41</v>
          </cell>
          <cell r="JK104">
            <v>28.08</v>
          </cell>
          <cell r="JL104">
            <v>8.2200000000000006</v>
          </cell>
          <cell r="JM104">
            <v>16.940000000000001</v>
          </cell>
          <cell r="JN104">
            <v>20.88</v>
          </cell>
          <cell r="JO104">
            <v>46.04</v>
          </cell>
          <cell r="JP104">
            <v>23.46</v>
          </cell>
          <cell r="JQ104">
            <v>0.68</v>
          </cell>
          <cell r="JR104">
            <v>5</v>
          </cell>
          <cell r="JS104">
            <v>0</v>
          </cell>
          <cell r="JT104">
            <v>7635</v>
          </cell>
          <cell r="JU104">
            <v>2.5139999999999998</v>
          </cell>
          <cell r="JV104">
            <v>4822</v>
          </cell>
          <cell r="JW104">
            <v>472.5</v>
          </cell>
          <cell r="JX104">
            <v>-1.0469999999999999</v>
          </cell>
          <cell r="JY104">
            <v>-1122</v>
          </cell>
          <cell r="JZ104">
            <v>-7066</v>
          </cell>
          <cell r="KA104">
            <v>339</v>
          </cell>
          <cell r="KB104">
            <v>435.5</v>
          </cell>
          <cell r="KC104">
            <v>7826</v>
          </cell>
          <cell r="KD104">
            <v>3408223</v>
          </cell>
          <cell r="KE104">
            <v>235390</v>
          </cell>
          <cell r="KF104">
            <v>208594</v>
          </cell>
          <cell r="KG104">
            <v>360309</v>
          </cell>
        </row>
        <row r="105">
          <cell r="E105">
            <v>1972</v>
          </cell>
          <cell r="F105">
            <v>1972</v>
          </cell>
          <cell r="G105" t="str">
            <v>EASTERN ALLAMAKEE</v>
          </cell>
          <cell r="H105" t="str">
            <v>Eastern Allamakee</v>
          </cell>
          <cell r="I105">
            <v>0</v>
          </cell>
          <cell r="J105">
            <v>0</v>
          </cell>
          <cell r="K105">
            <v>0</v>
          </cell>
          <cell r="L105">
            <v>1972</v>
          </cell>
          <cell r="M105">
            <v>2383025</v>
          </cell>
          <cell r="N105">
            <v>543165</v>
          </cell>
          <cell r="O105">
            <v>110707</v>
          </cell>
          <cell r="P105">
            <v>183000</v>
          </cell>
          <cell r="Q105">
            <v>55800</v>
          </cell>
          <cell r="R105">
            <v>130000</v>
          </cell>
          <cell r="S105">
            <v>123000</v>
          </cell>
          <cell r="T105">
            <v>100000</v>
          </cell>
          <cell r="U105">
            <v>0</v>
          </cell>
          <cell r="V105">
            <v>1765503</v>
          </cell>
          <cell r="W105">
            <v>4994</v>
          </cell>
          <cell r="X105">
            <v>563500</v>
          </cell>
          <cell r="Y105">
            <v>0</v>
          </cell>
          <cell r="Z105">
            <v>86000</v>
          </cell>
          <cell r="AA105">
            <v>329800</v>
          </cell>
          <cell r="AB105">
            <v>6378494</v>
          </cell>
          <cell r="AC105">
            <v>0</v>
          </cell>
          <cell r="AD105">
            <v>70980</v>
          </cell>
          <cell r="AE105">
            <v>0</v>
          </cell>
          <cell r="AF105">
            <v>6492445</v>
          </cell>
          <cell r="AG105">
            <v>2705547</v>
          </cell>
          <cell r="AH105">
            <v>9197992</v>
          </cell>
          <cell r="AI105">
            <v>3859615</v>
          </cell>
          <cell r="AJ105">
            <v>170000</v>
          </cell>
          <cell r="AK105">
            <v>203000</v>
          </cell>
          <cell r="AL105">
            <v>132515</v>
          </cell>
          <cell r="AM105">
            <v>241707</v>
          </cell>
          <cell r="AN105">
            <v>136703</v>
          </cell>
          <cell r="AO105">
            <v>675500</v>
          </cell>
          <cell r="AP105">
            <v>411000</v>
          </cell>
          <cell r="AQ105">
            <v>42971</v>
          </cell>
          <cell r="AR105">
            <v>1970425</v>
          </cell>
          <cell r="AS105">
            <v>233001</v>
          </cell>
          <cell r="AT105">
            <v>278500</v>
          </cell>
          <cell r="AU105">
            <v>141960</v>
          </cell>
          <cell r="AV105">
            <v>179893</v>
          </cell>
          <cell r="AW105">
            <v>600353</v>
          </cell>
          <cell r="AX105">
            <v>6663394</v>
          </cell>
          <cell r="AY105">
            <v>70980</v>
          </cell>
          <cell r="AZ105">
            <v>6809374</v>
          </cell>
          <cell r="BA105">
            <v>2388618</v>
          </cell>
          <cell r="BB105">
            <v>9197992</v>
          </cell>
          <cell r="BC105">
            <v>0</v>
          </cell>
          <cell r="BD105">
            <v>0</v>
          </cell>
          <cell r="BE105">
            <v>75000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10</v>
          </cell>
          <cell r="BZ105">
            <v>2025</v>
          </cell>
          <cell r="CA105">
            <v>2029</v>
          </cell>
          <cell r="CB105">
            <v>10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2.7</v>
          </cell>
          <cell r="CY105">
            <v>0</v>
          </cell>
          <cell r="CZ105">
            <v>6</v>
          </cell>
          <cell r="DA105">
            <v>255477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1907845</v>
          </cell>
          <cell r="DY105">
            <v>105891</v>
          </cell>
          <cell r="DZ105">
            <v>0</v>
          </cell>
          <cell r="EA105">
            <v>0</v>
          </cell>
          <cell r="EB105">
            <v>0</v>
          </cell>
          <cell r="EC105">
            <v>248009</v>
          </cell>
          <cell r="ED105">
            <v>367824</v>
          </cell>
          <cell r="EE105">
            <v>0</v>
          </cell>
          <cell r="EF105">
            <v>2629569</v>
          </cell>
          <cell r="EG105">
            <v>205000</v>
          </cell>
          <cell r="EH105">
            <v>0</v>
          </cell>
          <cell r="EI105">
            <v>2523678</v>
          </cell>
          <cell r="EJ105">
            <v>0</v>
          </cell>
          <cell r="EK105">
            <v>0</v>
          </cell>
          <cell r="EL105">
            <v>0</v>
          </cell>
          <cell r="EM105">
            <v>80563</v>
          </cell>
          <cell r="EN105">
            <v>80563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2915132</v>
          </cell>
          <cell r="EV105">
            <v>0</v>
          </cell>
          <cell r="EW105">
            <v>10.771229999999999</v>
          </cell>
          <cell r="EX105">
            <v>0.83972000000000002</v>
          </cell>
          <cell r="EY105">
            <v>0</v>
          </cell>
          <cell r="EZ105">
            <v>0</v>
          </cell>
          <cell r="FA105">
            <v>0</v>
          </cell>
          <cell r="FB105">
            <v>0.33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11.940950000000001</v>
          </cell>
          <cell r="FH105">
            <v>0</v>
          </cell>
          <cell r="FI105">
            <v>0</v>
          </cell>
          <cell r="FJ105">
            <v>10.337479999999999</v>
          </cell>
          <cell r="FK105">
            <v>0.43375000000000002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3631620</v>
          </cell>
          <cell r="GK105">
            <v>7413</v>
          </cell>
          <cell r="GL105">
            <v>2448514</v>
          </cell>
          <cell r="GM105">
            <v>0</v>
          </cell>
          <cell r="GN105">
            <v>182382</v>
          </cell>
          <cell r="GO105">
            <v>339960</v>
          </cell>
          <cell r="GP105">
            <v>127300</v>
          </cell>
          <cell r="GQ105">
            <v>927</v>
          </cell>
          <cell r="GR105">
            <v>20372</v>
          </cell>
          <cell r="GS105">
            <v>22700</v>
          </cell>
          <cell r="GT105">
            <v>0</v>
          </cell>
          <cell r="GU105">
            <v>97870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3631620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208980</v>
          </cell>
          <cell r="HG105">
            <v>0</v>
          </cell>
          <cell r="HH105">
            <v>25111</v>
          </cell>
          <cell r="HI105">
            <v>118608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2529476</v>
          </cell>
          <cell r="HO105">
            <v>0</v>
          </cell>
          <cell r="HP105">
            <v>198159</v>
          </cell>
          <cell r="HQ105">
            <v>350523</v>
          </cell>
          <cell r="HR105">
            <v>131322</v>
          </cell>
          <cell r="HS105">
            <v>0</v>
          </cell>
          <cell r="HT105">
            <v>21042</v>
          </cell>
          <cell r="HU105">
            <v>23442</v>
          </cell>
          <cell r="HV105">
            <v>0</v>
          </cell>
          <cell r="HW105">
            <v>100693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3753229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214879</v>
          </cell>
          <cell r="II105">
            <v>0</v>
          </cell>
          <cell r="IJ105">
            <v>31180</v>
          </cell>
          <cell r="IK105">
            <v>57263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3753229</v>
          </cell>
          <cell r="IQ105">
            <v>0</v>
          </cell>
          <cell r="IR105">
            <v>0</v>
          </cell>
          <cell r="IS105">
            <v>23.81</v>
          </cell>
          <cell r="IT105">
            <v>6</v>
          </cell>
          <cell r="IU105">
            <v>1.724</v>
          </cell>
          <cell r="IV105">
            <v>0.42</v>
          </cell>
          <cell r="IW105">
            <v>301.3</v>
          </cell>
          <cell r="IX105">
            <v>0</v>
          </cell>
          <cell r="IY105">
            <v>9</v>
          </cell>
          <cell r="IZ105">
            <v>0</v>
          </cell>
          <cell r="JA105">
            <v>0</v>
          </cell>
          <cell r="JB105">
            <v>0</v>
          </cell>
          <cell r="JC105">
            <v>352</v>
          </cell>
          <cell r="JD105">
            <v>352</v>
          </cell>
          <cell r="JE105">
            <v>0</v>
          </cell>
          <cell r="JF105">
            <v>0</v>
          </cell>
          <cell r="JG105">
            <v>0.88</v>
          </cell>
          <cell r="JH105">
            <v>45.91</v>
          </cell>
          <cell r="JI105">
            <v>16.440000000000001</v>
          </cell>
          <cell r="JJ105">
            <v>7.87</v>
          </cell>
          <cell r="JK105">
            <v>21.6</v>
          </cell>
          <cell r="JL105">
            <v>10.96</v>
          </cell>
          <cell r="JM105">
            <v>6.05</v>
          </cell>
          <cell r="JN105">
            <v>18</v>
          </cell>
          <cell r="JO105">
            <v>35.01</v>
          </cell>
          <cell r="JP105">
            <v>15.02</v>
          </cell>
          <cell r="JQ105">
            <v>0.42</v>
          </cell>
          <cell r="JR105">
            <v>8</v>
          </cell>
          <cell r="JS105">
            <v>0</v>
          </cell>
          <cell r="JT105">
            <v>7635</v>
          </cell>
          <cell r="JU105">
            <v>1.415</v>
          </cell>
          <cell r="JV105">
            <v>13119</v>
          </cell>
          <cell r="JW105">
            <v>331.3</v>
          </cell>
          <cell r="JX105">
            <v>-0.32500000000000001</v>
          </cell>
          <cell r="JY105">
            <v>-2481</v>
          </cell>
          <cell r="JZ105">
            <v>-2193</v>
          </cell>
          <cell r="KA105">
            <v>314</v>
          </cell>
          <cell r="KB105">
            <v>301.3</v>
          </cell>
          <cell r="KC105">
            <v>7826</v>
          </cell>
          <cell r="KD105">
            <v>2357974</v>
          </cell>
          <cell r="KE105">
            <v>196797</v>
          </cell>
          <cell r="KF105">
            <v>131907</v>
          </cell>
          <cell r="KG105">
            <v>273988</v>
          </cell>
        </row>
        <row r="106">
          <cell r="E106">
            <v>1965</v>
          </cell>
          <cell r="F106">
            <v>1965</v>
          </cell>
          <cell r="G106" t="str">
            <v>EASTON VALLEY</v>
          </cell>
          <cell r="H106" t="str">
            <v>Easton Valley</v>
          </cell>
          <cell r="I106">
            <v>0</v>
          </cell>
          <cell r="J106">
            <v>0</v>
          </cell>
          <cell r="K106">
            <v>0</v>
          </cell>
          <cell r="L106">
            <v>1965</v>
          </cell>
          <cell r="M106">
            <v>4010192</v>
          </cell>
          <cell r="N106">
            <v>54555</v>
          </cell>
          <cell r="O106">
            <v>142901</v>
          </cell>
          <cell r="P106">
            <v>215000</v>
          </cell>
          <cell r="Q106">
            <v>126500</v>
          </cell>
          <cell r="R106">
            <v>180000</v>
          </cell>
          <cell r="S106">
            <v>225250</v>
          </cell>
          <cell r="T106">
            <v>478500</v>
          </cell>
          <cell r="U106">
            <v>0</v>
          </cell>
          <cell r="V106">
            <v>4458594</v>
          </cell>
          <cell r="W106">
            <v>13337</v>
          </cell>
          <cell r="X106">
            <v>847000</v>
          </cell>
          <cell r="Y106">
            <v>74879</v>
          </cell>
          <cell r="Z106">
            <v>95000</v>
          </cell>
          <cell r="AA106">
            <v>540000</v>
          </cell>
          <cell r="AB106">
            <v>11461708</v>
          </cell>
          <cell r="AC106">
            <v>0</v>
          </cell>
          <cell r="AD106">
            <v>514405</v>
          </cell>
          <cell r="AE106">
            <v>0</v>
          </cell>
          <cell r="AF106">
            <v>11976113</v>
          </cell>
          <cell r="AG106">
            <v>5257217</v>
          </cell>
          <cell r="AH106">
            <v>17233330</v>
          </cell>
          <cell r="AI106">
            <v>6441000</v>
          </cell>
          <cell r="AJ106">
            <v>275000</v>
          </cell>
          <cell r="AK106">
            <v>283000</v>
          </cell>
          <cell r="AL106">
            <v>237000</v>
          </cell>
          <cell r="AM106">
            <v>323000</v>
          </cell>
          <cell r="AN106">
            <v>236000</v>
          </cell>
          <cell r="AO106">
            <v>894000</v>
          </cell>
          <cell r="AP106">
            <v>468000</v>
          </cell>
          <cell r="AQ106">
            <v>0</v>
          </cell>
          <cell r="AR106">
            <v>2716000</v>
          </cell>
          <cell r="AS106">
            <v>490000</v>
          </cell>
          <cell r="AT106">
            <v>255000</v>
          </cell>
          <cell r="AU106">
            <v>1158755</v>
          </cell>
          <cell r="AV106">
            <v>306830</v>
          </cell>
          <cell r="AW106">
            <v>1720585</v>
          </cell>
          <cell r="AX106">
            <v>11367585</v>
          </cell>
          <cell r="AY106">
            <v>514405</v>
          </cell>
          <cell r="AZ106">
            <v>11881990</v>
          </cell>
          <cell r="BA106">
            <v>5351340</v>
          </cell>
          <cell r="BB106">
            <v>17233330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20</v>
          </cell>
          <cell r="BZ106">
            <v>2022</v>
          </cell>
          <cell r="CA106">
            <v>2026</v>
          </cell>
          <cell r="CB106">
            <v>10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2024</v>
          </cell>
          <cell r="CO106">
            <v>2033</v>
          </cell>
          <cell r="CP106">
            <v>1.34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2.7</v>
          </cell>
          <cell r="CY106">
            <v>0</v>
          </cell>
          <cell r="CZ106">
            <v>1</v>
          </cell>
          <cell r="DA106">
            <v>433795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388198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2292376</v>
          </cell>
          <cell r="DY106">
            <v>302274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2594650</v>
          </cell>
          <cell r="EG106">
            <v>190000</v>
          </cell>
          <cell r="EH106">
            <v>0</v>
          </cell>
          <cell r="EI106">
            <v>2292376</v>
          </cell>
          <cell r="EJ106">
            <v>0</v>
          </cell>
          <cell r="EK106">
            <v>388198</v>
          </cell>
          <cell r="EL106">
            <v>388198</v>
          </cell>
          <cell r="EM106">
            <v>95601</v>
          </cell>
          <cell r="EN106">
            <v>483799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782190</v>
          </cell>
          <cell r="ET106">
            <v>0</v>
          </cell>
          <cell r="EU106">
            <v>4050639</v>
          </cell>
          <cell r="EV106">
            <v>0</v>
          </cell>
          <cell r="EW106">
            <v>9.0712299999999999</v>
          </cell>
          <cell r="EX106">
            <v>0.66537000000000002</v>
          </cell>
          <cell r="EY106">
            <v>0</v>
          </cell>
          <cell r="EZ106">
            <v>0</v>
          </cell>
          <cell r="FA106">
            <v>1.34</v>
          </cell>
          <cell r="FB106">
            <v>0.33</v>
          </cell>
          <cell r="FC106">
            <v>0</v>
          </cell>
          <cell r="FD106">
            <v>0</v>
          </cell>
          <cell r="FE106">
            <v>2.7</v>
          </cell>
          <cell r="FF106">
            <v>0</v>
          </cell>
          <cell r="FG106">
            <v>14.1066</v>
          </cell>
          <cell r="FH106">
            <v>0</v>
          </cell>
          <cell r="FI106">
            <v>0</v>
          </cell>
          <cell r="FJ106">
            <v>8.0278299999999998</v>
          </cell>
          <cell r="FK106">
            <v>1.0434000000000001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6005858</v>
          </cell>
          <cell r="GK106">
            <v>7413</v>
          </cell>
          <cell r="GL106">
            <v>4143126</v>
          </cell>
          <cell r="GM106">
            <v>0</v>
          </cell>
          <cell r="GN106">
            <v>220403</v>
          </cell>
          <cell r="GO106">
            <v>728550</v>
          </cell>
          <cell r="GP106">
            <v>213702</v>
          </cell>
          <cell r="GQ106">
            <v>5575</v>
          </cell>
          <cell r="GR106">
            <v>34116</v>
          </cell>
          <cell r="GS106">
            <v>37269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6005858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328384</v>
          </cell>
          <cell r="HG106">
            <v>0</v>
          </cell>
          <cell r="HH106">
            <v>38005</v>
          </cell>
          <cell r="HI106">
            <v>81543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4196196</v>
          </cell>
          <cell r="HO106">
            <v>0</v>
          </cell>
          <cell r="HP106">
            <v>212711</v>
          </cell>
          <cell r="HQ106">
            <v>868329</v>
          </cell>
          <cell r="HR106">
            <v>222149</v>
          </cell>
          <cell r="HS106">
            <v>0</v>
          </cell>
          <cell r="HT106">
            <v>34089</v>
          </cell>
          <cell r="HU106">
            <v>37252</v>
          </cell>
          <cell r="HV106">
            <v>0</v>
          </cell>
          <cell r="HW106">
            <v>98056</v>
          </cell>
          <cell r="HX106">
            <v>0</v>
          </cell>
          <cell r="HY106">
            <v>0</v>
          </cell>
          <cell r="HZ106">
            <v>0</v>
          </cell>
          <cell r="IA106">
            <v>-474</v>
          </cell>
          <cell r="IB106">
            <v>6291376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334521</v>
          </cell>
          <cell r="II106">
            <v>0</v>
          </cell>
          <cell r="IJ106">
            <v>46849</v>
          </cell>
          <cell r="IK106">
            <v>148883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6291376</v>
          </cell>
          <cell r="IQ106">
            <v>0</v>
          </cell>
          <cell r="IR106">
            <v>2.6</v>
          </cell>
          <cell r="IS106">
            <v>25.36</v>
          </cell>
          <cell r="IT106">
            <v>3</v>
          </cell>
          <cell r="IU106">
            <v>2.5</v>
          </cell>
          <cell r="IV106">
            <v>0</v>
          </cell>
          <cell r="IW106">
            <v>554.29999999999995</v>
          </cell>
          <cell r="IX106">
            <v>0</v>
          </cell>
          <cell r="IY106">
            <v>14.5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380</v>
          </cell>
          <cell r="JE106">
            <v>0</v>
          </cell>
          <cell r="JF106">
            <v>0</v>
          </cell>
          <cell r="JG106">
            <v>1.0900000000000001</v>
          </cell>
          <cell r="JH106">
            <v>113.73</v>
          </cell>
          <cell r="JI106">
            <v>49.32</v>
          </cell>
          <cell r="JJ106">
            <v>24.81</v>
          </cell>
          <cell r="JK106">
            <v>39.6</v>
          </cell>
          <cell r="JL106">
            <v>27.4</v>
          </cell>
          <cell r="JM106">
            <v>16.34</v>
          </cell>
          <cell r="JN106">
            <v>39.6</v>
          </cell>
          <cell r="JO106">
            <v>83.34</v>
          </cell>
          <cell r="JP106">
            <v>25.35</v>
          </cell>
          <cell r="JQ106">
            <v>0</v>
          </cell>
          <cell r="JR106">
            <v>3</v>
          </cell>
          <cell r="JS106">
            <v>3.9</v>
          </cell>
          <cell r="JT106">
            <v>7635</v>
          </cell>
          <cell r="JU106">
            <v>2.6190000000000002</v>
          </cell>
          <cell r="JV106">
            <v>18216</v>
          </cell>
          <cell r="JW106">
            <v>549.6</v>
          </cell>
          <cell r="JX106">
            <v>0.60399999999999998</v>
          </cell>
          <cell r="JY106">
            <v>4612</v>
          </cell>
          <cell r="JZ106">
            <v>4076</v>
          </cell>
          <cell r="KA106">
            <v>374</v>
          </cell>
          <cell r="KB106">
            <v>554.29999999999995</v>
          </cell>
          <cell r="KC106">
            <v>7826</v>
          </cell>
          <cell r="KD106">
            <v>4337952</v>
          </cell>
          <cell r="KE106">
            <v>0</v>
          </cell>
          <cell r="KF106">
            <v>218885</v>
          </cell>
          <cell r="KG106">
            <v>652219</v>
          </cell>
        </row>
        <row r="107">
          <cell r="E107">
            <v>657</v>
          </cell>
          <cell r="F107">
            <v>657</v>
          </cell>
          <cell r="G107" t="str">
            <v>EDDYVILLE-BLAKESBURG-FREMONT</v>
          </cell>
          <cell r="H107" t="str">
            <v>Eddyville-Blakesburg-Fremont</v>
          </cell>
          <cell r="I107">
            <v>0</v>
          </cell>
          <cell r="J107">
            <v>0</v>
          </cell>
          <cell r="K107">
            <v>0</v>
          </cell>
          <cell r="L107">
            <v>657</v>
          </cell>
          <cell r="M107">
            <v>5564067</v>
          </cell>
          <cell r="N107">
            <v>748517</v>
          </cell>
          <cell r="O107">
            <v>241185</v>
          </cell>
          <cell r="P107">
            <v>2555586</v>
          </cell>
          <cell r="Q107">
            <v>205193</v>
          </cell>
          <cell r="R107">
            <v>252151</v>
          </cell>
          <cell r="S107">
            <v>371119</v>
          </cell>
          <cell r="T107">
            <v>385670</v>
          </cell>
          <cell r="U107">
            <v>260</v>
          </cell>
          <cell r="V107">
            <v>4684181</v>
          </cell>
          <cell r="W107">
            <v>13914</v>
          </cell>
          <cell r="X107">
            <v>1581231</v>
          </cell>
          <cell r="Y107">
            <v>50221</v>
          </cell>
          <cell r="Z107">
            <v>151264</v>
          </cell>
          <cell r="AA107">
            <v>2719943</v>
          </cell>
          <cell r="AB107">
            <v>19524502</v>
          </cell>
          <cell r="AC107">
            <v>0</v>
          </cell>
          <cell r="AD107">
            <v>68254</v>
          </cell>
          <cell r="AE107">
            <v>3925</v>
          </cell>
          <cell r="AF107">
            <v>19748986</v>
          </cell>
          <cell r="AG107">
            <v>11377317</v>
          </cell>
          <cell r="AH107">
            <v>31126303</v>
          </cell>
          <cell r="AI107">
            <v>9795597</v>
          </cell>
          <cell r="AJ107">
            <v>224860</v>
          </cell>
          <cell r="AK107">
            <v>1098711</v>
          </cell>
          <cell r="AL107">
            <v>1536446</v>
          </cell>
          <cell r="AM107">
            <v>764012</v>
          </cell>
          <cell r="AN107">
            <v>618728</v>
          </cell>
          <cell r="AO107">
            <v>1305462</v>
          </cell>
          <cell r="AP107">
            <v>1091234</v>
          </cell>
          <cell r="AQ107">
            <v>152305</v>
          </cell>
          <cell r="AR107">
            <v>6639453</v>
          </cell>
          <cell r="AS107">
            <v>951438</v>
          </cell>
          <cell r="AT107">
            <v>1500000</v>
          </cell>
          <cell r="AU107">
            <v>50000</v>
          </cell>
          <cell r="AV107">
            <v>435418</v>
          </cell>
          <cell r="AW107">
            <v>1985418</v>
          </cell>
          <cell r="AX107">
            <v>19371906</v>
          </cell>
          <cell r="AY107">
            <v>68929</v>
          </cell>
          <cell r="AZ107">
            <v>19454683</v>
          </cell>
          <cell r="BA107">
            <v>11671620</v>
          </cell>
          <cell r="BB107">
            <v>31126303</v>
          </cell>
          <cell r="BC107">
            <v>0</v>
          </cell>
          <cell r="BD107">
            <v>0</v>
          </cell>
          <cell r="BE107">
            <v>13848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20</v>
          </cell>
          <cell r="BZ107">
            <v>2022</v>
          </cell>
          <cell r="CA107">
            <v>2026</v>
          </cell>
          <cell r="CB107">
            <v>10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2022</v>
          </cell>
          <cell r="CO107">
            <v>2031</v>
          </cell>
          <cell r="CP107">
            <v>1.34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4.05</v>
          </cell>
          <cell r="CY107">
            <v>0</v>
          </cell>
          <cell r="CZ107">
            <v>5</v>
          </cell>
          <cell r="DA107">
            <v>644360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781381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4435585</v>
          </cell>
          <cell r="DY107">
            <v>299365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4734950</v>
          </cell>
          <cell r="EG107">
            <v>584000</v>
          </cell>
          <cell r="EH107">
            <v>0</v>
          </cell>
          <cell r="EI107">
            <v>4435585</v>
          </cell>
          <cell r="EJ107">
            <v>0</v>
          </cell>
          <cell r="EK107">
            <v>781381</v>
          </cell>
          <cell r="EL107">
            <v>781381</v>
          </cell>
          <cell r="EM107">
            <v>192430</v>
          </cell>
          <cell r="EN107">
            <v>973811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6292761</v>
          </cell>
          <cell r="EV107">
            <v>0</v>
          </cell>
          <cell r="EW107">
            <v>8.1200299999999999</v>
          </cell>
          <cell r="EX107">
            <v>1.0015099999999999</v>
          </cell>
          <cell r="EY107">
            <v>0</v>
          </cell>
          <cell r="EZ107">
            <v>0</v>
          </cell>
          <cell r="FA107">
            <v>1.34</v>
          </cell>
          <cell r="FB107">
            <v>0.33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10.791539999999999</v>
          </cell>
          <cell r="FH107">
            <v>0</v>
          </cell>
          <cell r="FI107">
            <v>0</v>
          </cell>
          <cell r="FJ107">
            <v>7.6066399999999996</v>
          </cell>
          <cell r="FK107">
            <v>0.51339000000000001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9084604</v>
          </cell>
          <cell r="GK107">
            <v>7413</v>
          </cell>
          <cell r="GL107">
            <v>6410021</v>
          </cell>
          <cell r="GM107">
            <v>0</v>
          </cell>
          <cell r="GN107">
            <v>171604</v>
          </cell>
          <cell r="GO107">
            <v>680291</v>
          </cell>
          <cell r="GP107">
            <v>307582</v>
          </cell>
          <cell r="GQ107">
            <v>0</v>
          </cell>
          <cell r="GR107">
            <v>53211</v>
          </cell>
          <cell r="GS107">
            <v>58477</v>
          </cell>
          <cell r="GT107">
            <v>0</v>
          </cell>
          <cell r="GU107">
            <v>312459</v>
          </cell>
          <cell r="GV107">
            <v>0</v>
          </cell>
          <cell r="GW107">
            <v>0</v>
          </cell>
          <cell r="GX107">
            <v>0</v>
          </cell>
          <cell r="GY107">
            <v>100938</v>
          </cell>
          <cell r="GZ107">
            <v>9084604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538378</v>
          </cell>
          <cell r="HG107">
            <v>0</v>
          </cell>
          <cell r="HH107">
            <v>48283</v>
          </cell>
          <cell r="HI107">
            <v>192738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6379806</v>
          </cell>
          <cell r="HO107">
            <v>94315</v>
          </cell>
          <cell r="HP107">
            <v>187653</v>
          </cell>
          <cell r="HQ107">
            <v>616450</v>
          </cell>
          <cell r="HR107">
            <v>303583</v>
          </cell>
          <cell r="HS107">
            <v>3999</v>
          </cell>
          <cell r="HT107">
            <v>52881</v>
          </cell>
          <cell r="HU107">
            <v>58123</v>
          </cell>
          <cell r="HV107">
            <v>0</v>
          </cell>
          <cell r="HW107">
            <v>288311</v>
          </cell>
          <cell r="HX107">
            <v>0</v>
          </cell>
          <cell r="HY107">
            <v>0</v>
          </cell>
          <cell r="HZ107">
            <v>0</v>
          </cell>
          <cell r="IA107">
            <v>-22573</v>
          </cell>
          <cell r="IB107">
            <v>8941901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547063</v>
          </cell>
          <cell r="II107">
            <v>0</v>
          </cell>
          <cell r="IJ107">
            <v>58907</v>
          </cell>
          <cell r="IK107">
            <v>202328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8941901</v>
          </cell>
          <cell r="IQ107">
            <v>0</v>
          </cell>
          <cell r="IR107">
            <v>0</v>
          </cell>
          <cell r="IS107">
            <v>20.82</v>
          </cell>
          <cell r="IT107">
            <v>15</v>
          </cell>
          <cell r="IU107">
            <v>3.758</v>
          </cell>
          <cell r="IV107">
            <v>0</v>
          </cell>
          <cell r="IW107">
            <v>794.9</v>
          </cell>
          <cell r="IX107">
            <v>0</v>
          </cell>
          <cell r="IY107">
            <v>21</v>
          </cell>
          <cell r="IZ107">
            <v>0</v>
          </cell>
          <cell r="JA107">
            <v>0</v>
          </cell>
          <cell r="JB107">
            <v>0</v>
          </cell>
          <cell r="JC107">
            <v>712</v>
          </cell>
          <cell r="JD107">
            <v>756</v>
          </cell>
          <cell r="JE107">
            <v>-0.5</v>
          </cell>
          <cell r="JF107">
            <v>-3818</v>
          </cell>
          <cell r="JG107">
            <v>2.0299999999999998</v>
          </cell>
          <cell r="JH107">
            <v>80.739999999999995</v>
          </cell>
          <cell r="JI107">
            <v>21.92</v>
          </cell>
          <cell r="JJ107">
            <v>16.34</v>
          </cell>
          <cell r="JK107">
            <v>42.48</v>
          </cell>
          <cell r="JL107">
            <v>24.66</v>
          </cell>
          <cell r="JM107">
            <v>13.92</v>
          </cell>
          <cell r="JN107">
            <v>41.76</v>
          </cell>
          <cell r="JO107">
            <v>80.34</v>
          </cell>
          <cell r="JP107">
            <v>22.28</v>
          </cell>
          <cell r="JQ107">
            <v>0</v>
          </cell>
          <cell r="JR107">
            <v>16</v>
          </cell>
          <cell r="JS107">
            <v>0</v>
          </cell>
          <cell r="JT107">
            <v>7635</v>
          </cell>
          <cell r="JU107">
            <v>3.524</v>
          </cell>
          <cell r="JV107">
            <v>5240</v>
          </cell>
          <cell r="JW107">
            <v>835.6</v>
          </cell>
          <cell r="JX107">
            <v>1.4</v>
          </cell>
          <cell r="JY107">
            <v>0</v>
          </cell>
          <cell r="JZ107">
            <v>9449</v>
          </cell>
          <cell r="KA107">
            <v>689</v>
          </cell>
          <cell r="KB107">
            <v>794.9</v>
          </cell>
          <cell r="KC107">
            <v>7826</v>
          </cell>
          <cell r="KD107">
            <v>6220887</v>
          </cell>
          <cell r="KE107">
            <v>222717</v>
          </cell>
          <cell r="KF107">
            <v>201942</v>
          </cell>
          <cell r="KG107">
            <v>628741</v>
          </cell>
        </row>
        <row r="108">
          <cell r="E108">
            <v>1989</v>
          </cell>
          <cell r="F108">
            <v>1989</v>
          </cell>
          <cell r="G108" t="str">
            <v>EDGEWOOD-COLESBURG</v>
          </cell>
          <cell r="H108" t="str">
            <v>Edgewood-Colesburg</v>
          </cell>
          <cell r="I108">
            <v>0</v>
          </cell>
          <cell r="J108">
            <v>0</v>
          </cell>
          <cell r="K108">
            <v>0</v>
          </cell>
          <cell r="L108">
            <v>1989</v>
          </cell>
          <cell r="M108">
            <v>2883169</v>
          </cell>
          <cell r="N108">
            <v>27758</v>
          </cell>
          <cell r="O108">
            <v>113853</v>
          </cell>
          <cell r="P108">
            <v>1108383</v>
          </cell>
          <cell r="Q108">
            <v>26065</v>
          </cell>
          <cell r="R108">
            <v>45176</v>
          </cell>
          <cell r="S108">
            <v>262650</v>
          </cell>
          <cell r="T108">
            <v>245810</v>
          </cell>
          <cell r="U108">
            <v>0</v>
          </cell>
          <cell r="V108">
            <v>2823000</v>
          </cell>
          <cell r="W108">
            <v>9680</v>
          </cell>
          <cell r="X108">
            <v>599505</v>
          </cell>
          <cell r="Y108">
            <v>0</v>
          </cell>
          <cell r="Z108">
            <v>155040</v>
          </cell>
          <cell r="AA108">
            <v>426870</v>
          </cell>
          <cell r="AB108">
            <v>8726959</v>
          </cell>
          <cell r="AC108">
            <v>0</v>
          </cell>
          <cell r="AD108">
            <v>252150</v>
          </cell>
          <cell r="AE108">
            <v>0</v>
          </cell>
          <cell r="AF108">
            <v>8979109</v>
          </cell>
          <cell r="AG108">
            <v>5807617</v>
          </cell>
          <cell r="AH108">
            <v>14786726</v>
          </cell>
          <cell r="AI108">
            <v>5256161</v>
          </cell>
          <cell r="AJ108">
            <v>491216</v>
          </cell>
          <cell r="AK108">
            <v>357844</v>
          </cell>
          <cell r="AL108">
            <v>291772</v>
          </cell>
          <cell r="AM108">
            <v>350828</v>
          </cell>
          <cell r="AN108">
            <v>162550</v>
          </cell>
          <cell r="AO108">
            <v>930465</v>
          </cell>
          <cell r="AP108">
            <v>629457</v>
          </cell>
          <cell r="AQ108">
            <v>0</v>
          </cell>
          <cell r="AR108">
            <v>3214132</v>
          </cell>
          <cell r="AS108">
            <v>425493</v>
          </cell>
          <cell r="AT108">
            <v>3270000</v>
          </cell>
          <cell r="AU108">
            <v>1098908</v>
          </cell>
          <cell r="AV108">
            <v>212623</v>
          </cell>
          <cell r="AW108">
            <v>4581531</v>
          </cell>
          <cell r="AX108">
            <v>13477317</v>
          </cell>
          <cell r="AY108">
            <v>252150</v>
          </cell>
          <cell r="AZ108">
            <v>13729467</v>
          </cell>
          <cell r="BA108">
            <v>1057259</v>
          </cell>
          <cell r="BB108">
            <v>14786726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20</v>
          </cell>
          <cell r="BZ108">
            <v>2021</v>
          </cell>
          <cell r="CA108">
            <v>2025</v>
          </cell>
          <cell r="CB108">
            <v>10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20</v>
          </cell>
          <cell r="CN108">
            <v>2020</v>
          </cell>
          <cell r="CO108">
            <v>2029</v>
          </cell>
          <cell r="CP108">
            <v>1.34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4.05</v>
          </cell>
          <cell r="CY108">
            <v>0</v>
          </cell>
          <cell r="CZ108">
            <v>1</v>
          </cell>
          <cell r="DA108">
            <v>309225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3</v>
          </cell>
          <cell r="DI108">
            <v>280162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1497394</v>
          </cell>
          <cell r="DY108">
            <v>211859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1709253</v>
          </cell>
          <cell r="EG108">
            <v>85000</v>
          </cell>
          <cell r="EH108">
            <v>0</v>
          </cell>
          <cell r="EI108">
            <v>1497394</v>
          </cell>
          <cell r="EJ108">
            <v>0</v>
          </cell>
          <cell r="EK108">
            <v>191130</v>
          </cell>
          <cell r="EL108">
            <v>191130</v>
          </cell>
          <cell r="EM108">
            <v>68995</v>
          </cell>
          <cell r="EN108">
            <v>260125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846758</v>
          </cell>
          <cell r="ET108">
            <v>0</v>
          </cell>
          <cell r="EU108">
            <v>2901135</v>
          </cell>
          <cell r="EV108">
            <v>0</v>
          </cell>
          <cell r="EW108">
            <v>8.5633300000000006</v>
          </cell>
          <cell r="EX108">
            <v>0.42858000000000002</v>
          </cell>
          <cell r="EY108">
            <v>0</v>
          </cell>
          <cell r="EZ108">
            <v>0</v>
          </cell>
          <cell r="FA108">
            <v>0.91417000000000004</v>
          </cell>
          <cell r="FB108">
            <v>0.33</v>
          </cell>
          <cell r="FC108">
            <v>0</v>
          </cell>
          <cell r="FD108">
            <v>0</v>
          </cell>
          <cell r="FE108">
            <v>4.05</v>
          </cell>
          <cell r="FF108">
            <v>0</v>
          </cell>
          <cell r="FG108">
            <v>14.28608</v>
          </cell>
          <cell r="FH108">
            <v>0</v>
          </cell>
          <cell r="FI108">
            <v>0</v>
          </cell>
          <cell r="FJ108">
            <v>7.55002</v>
          </cell>
          <cell r="FK108">
            <v>1.0133099999999999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4144445</v>
          </cell>
          <cell r="GK108">
            <v>7413</v>
          </cell>
          <cell r="GL108">
            <v>2957787</v>
          </cell>
          <cell r="GM108">
            <v>0</v>
          </cell>
          <cell r="GN108">
            <v>164146</v>
          </cell>
          <cell r="GO108">
            <v>232398</v>
          </cell>
          <cell r="GP108">
            <v>145639</v>
          </cell>
          <cell r="GQ108">
            <v>704</v>
          </cell>
          <cell r="GR108">
            <v>26010</v>
          </cell>
          <cell r="GS108">
            <v>28983</v>
          </cell>
          <cell r="GT108">
            <v>0</v>
          </cell>
          <cell r="GU108">
            <v>118226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4144445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233015</v>
          </cell>
          <cell r="HG108">
            <v>0</v>
          </cell>
          <cell r="HH108">
            <v>28666</v>
          </cell>
          <cell r="HI108">
            <v>122315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3061635</v>
          </cell>
          <cell r="HO108">
            <v>0</v>
          </cell>
          <cell r="HP108">
            <v>155815</v>
          </cell>
          <cell r="HQ108">
            <v>202404</v>
          </cell>
          <cell r="HR108">
            <v>148833</v>
          </cell>
          <cell r="HS108">
            <v>0</v>
          </cell>
          <cell r="HT108">
            <v>26412</v>
          </cell>
          <cell r="HU108">
            <v>29424</v>
          </cell>
          <cell r="HV108">
            <v>0</v>
          </cell>
          <cell r="HW108">
            <v>121877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4226624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239941</v>
          </cell>
          <cell r="II108">
            <v>0</v>
          </cell>
          <cell r="IJ108">
            <v>35520</v>
          </cell>
          <cell r="IK108">
            <v>137430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4226624</v>
          </cell>
          <cell r="IQ108">
            <v>0</v>
          </cell>
          <cell r="IR108">
            <v>0</v>
          </cell>
          <cell r="IS108">
            <v>18.45</v>
          </cell>
          <cell r="IT108">
            <v>22</v>
          </cell>
          <cell r="IU108">
            <v>1.748</v>
          </cell>
          <cell r="IV108">
            <v>0.21</v>
          </cell>
          <cell r="IW108">
            <v>392</v>
          </cell>
          <cell r="IX108">
            <v>0</v>
          </cell>
          <cell r="IY108">
            <v>13.5</v>
          </cell>
          <cell r="IZ108">
            <v>0</v>
          </cell>
          <cell r="JA108">
            <v>0</v>
          </cell>
          <cell r="JB108">
            <v>0</v>
          </cell>
          <cell r="JC108">
            <v>397</v>
          </cell>
          <cell r="JD108">
            <v>399</v>
          </cell>
          <cell r="JE108">
            <v>0</v>
          </cell>
          <cell r="JF108">
            <v>0</v>
          </cell>
          <cell r="JG108">
            <v>1.0900000000000001</v>
          </cell>
          <cell r="JH108">
            <v>26.51</v>
          </cell>
          <cell r="JI108">
            <v>5.48</v>
          </cell>
          <cell r="JJ108">
            <v>3.03</v>
          </cell>
          <cell r="JK108">
            <v>18</v>
          </cell>
          <cell r="JL108">
            <v>2.74</v>
          </cell>
          <cell r="JM108">
            <v>7.27</v>
          </cell>
          <cell r="JN108">
            <v>15.84</v>
          </cell>
          <cell r="JO108">
            <v>25.85</v>
          </cell>
          <cell r="JP108">
            <v>24.85</v>
          </cell>
          <cell r="JQ108">
            <v>0</v>
          </cell>
          <cell r="JR108">
            <v>23</v>
          </cell>
          <cell r="JS108">
            <v>0</v>
          </cell>
          <cell r="JT108">
            <v>7635</v>
          </cell>
          <cell r="JU108">
            <v>1.7370000000000001</v>
          </cell>
          <cell r="JV108">
            <v>10307</v>
          </cell>
          <cell r="JW108">
            <v>401</v>
          </cell>
          <cell r="JX108">
            <v>-1.4999999999999999E-2</v>
          </cell>
          <cell r="JY108">
            <v>-115</v>
          </cell>
          <cell r="JZ108">
            <v>-101</v>
          </cell>
          <cell r="KA108">
            <v>389</v>
          </cell>
          <cell r="KB108">
            <v>392</v>
          </cell>
          <cell r="KC108">
            <v>7826</v>
          </cell>
          <cell r="KD108">
            <v>3067792</v>
          </cell>
          <cell r="KE108">
            <v>24459</v>
          </cell>
          <cell r="KF108">
            <v>208070</v>
          </cell>
          <cell r="KG108">
            <v>202302</v>
          </cell>
        </row>
        <row r="109">
          <cell r="E109">
            <v>2007</v>
          </cell>
          <cell r="F109">
            <v>2007</v>
          </cell>
          <cell r="G109" t="str">
            <v>ELDORA-NEW PROVIDENCE</v>
          </cell>
          <cell r="H109" t="str">
            <v>Eldora-New Providence</v>
          </cell>
          <cell r="I109">
            <v>0</v>
          </cell>
          <cell r="J109">
            <v>0</v>
          </cell>
          <cell r="K109">
            <v>0</v>
          </cell>
          <cell r="L109">
            <v>2007</v>
          </cell>
          <cell r="M109">
            <v>3327527</v>
          </cell>
          <cell r="N109">
            <v>71212</v>
          </cell>
          <cell r="O109">
            <v>64759</v>
          </cell>
          <cell r="P109">
            <v>1400000</v>
          </cell>
          <cell r="Q109">
            <v>102100</v>
          </cell>
          <cell r="R109">
            <v>130000</v>
          </cell>
          <cell r="S109">
            <v>175000</v>
          </cell>
          <cell r="T109">
            <v>468200</v>
          </cell>
          <cell r="U109">
            <v>0</v>
          </cell>
          <cell r="V109">
            <v>4420502</v>
          </cell>
          <cell r="W109">
            <v>15253</v>
          </cell>
          <cell r="X109">
            <v>713150</v>
          </cell>
          <cell r="Y109">
            <v>0</v>
          </cell>
          <cell r="Z109">
            <v>172000</v>
          </cell>
          <cell r="AA109">
            <v>600000</v>
          </cell>
          <cell r="AB109">
            <v>11659703</v>
          </cell>
          <cell r="AC109">
            <v>0</v>
          </cell>
          <cell r="AD109">
            <v>284975</v>
          </cell>
          <cell r="AE109">
            <v>0</v>
          </cell>
          <cell r="AF109">
            <v>11944678</v>
          </cell>
          <cell r="AG109">
            <v>4571350</v>
          </cell>
          <cell r="AH109">
            <v>16516028</v>
          </cell>
          <cell r="AI109">
            <v>7113000</v>
          </cell>
          <cell r="AJ109">
            <v>330000</v>
          </cell>
          <cell r="AK109">
            <v>630000</v>
          </cell>
          <cell r="AL109">
            <v>377000</v>
          </cell>
          <cell r="AM109">
            <v>500000</v>
          </cell>
          <cell r="AN109">
            <v>152500</v>
          </cell>
          <cell r="AO109">
            <v>1410000</v>
          </cell>
          <cell r="AP109">
            <v>975000</v>
          </cell>
          <cell r="AQ109">
            <v>0</v>
          </cell>
          <cell r="AR109">
            <v>4374500</v>
          </cell>
          <cell r="AS109">
            <v>400000</v>
          </cell>
          <cell r="AT109">
            <v>1200000</v>
          </cell>
          <cell r="AU109">
            <v>279975</v>
          </cell>
          <cell r="AV109">
            <v>331892</v>
          </cell>
          <cell r="AW109">
            <v>1811867</v>
          </cell>
          <cell r="AX109">
            <v>13699367</v>
          </cell>
          <cell r="AY109">
            <v>304975</v>
          </cell>
          <cell r="AZ109">
            <v>14004342</v>
          </cell>
          <cell r="BA109">
            <v>2511686</v>
          </cell>
          <cell r="BB109">
            <v>16516028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20</v>
          </cell>
          <cell r="BZ109">
            <v>2022</v>
          </cell>
          <cell r="CA109">
            <v>2026</v>
          </cell>
          <cell r="CB109">
            <v>10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2024</v>
          </cell>
          <cell r="CO109">
            <v>2033</v>
          </cell>
          <cell r="CP109">
            <v>1.34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3.09</v>
          </cell>
          <cell r="CY109">
            <v>0</v>
          </cell>
          <cell r="CZ109">
            <v>2</v>
          </cell>
          <cell r="DA109">
            <v>432375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325569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2152417</v>
          </cell>
          <cell r="DY109">
            <v>255566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2407983</v>
          </cell>
          <cell r="EG109">
            <v>584999</v>
          </cell>
          <cell r="EH109">
            <v>0</v>
          </cell>
          <cell r="EI109">
            <v>2152417</v>
          </cell>
          <cell r="EJ109">
            <v>0</v>
          </cell>
          <cell r="EK109">
            <v>325569</v>
          </cell>
          <cell r="EL109">
            <v>325569</v>
          </cell>
          <cell r="EM109">
            <v>80178</v>
          </cell>
          <cell r="EN109">
            <v>405747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3398731</v>
          </cell>
          <cell r="EV109">
            <v>0</v>
          </cell>
          <cell r="EW109">
            <v>9.9174000000000007</v>
          </cell>
          <cell r="EX109">
            <v>2.4095300000000002</v>
          </cell>
          <cell r="EY109">
            <v>0</v>
          </cell>
          <cell r="EZ109">
            <v>0</v>
          </cell>
          <cell r="FA109">
            <v>1.34</v>
          </cell>
          <cell r="FB109">
            <v>0.33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13.996930000000001</v>
          </cell>
          <cell r="FH109">
            <v>0</v>
          </cell>
          <cell r="FI109">
            <v>0</v>
          </cell>
          <cell r="FJ109">
            <v>8.8655200000000001</v>
          </cell>
          <cell r="FK109">
            <v>1.0518799999999999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6345284</v>
          </cell>
          <cell r="GK109">
            <v>7413</v>
          </cell>
          <cell r="GL109">
            <v>3944457</v>
          </cell>
          <cell r="GM109">
            <v>235835</v>
          </cell>
          <cell r="GN109">
            <v>163590</v>
          </cell>
          <cell r="GO109">
            <v>850716</v>
          </cell>
          <cell r="GP109">
            <v>211873</v>
          </cell>
          <cell r="GQ109">
            <v>23628</v>
          </cell>
          <cell r="GR109">
            <v>32453</v>
          </cell>
          <cell r="GS109">
            <v>36193</v>
          </cell>
          <cell r="GT109">
            <v>0</v>
          </cell>
          <cell r="GU109">
            <v>192274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6345284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323429</v>
          </cell>
          <cell r="HG109">
            <v>0</v>
          </cell>
          <cell r="HH109">
            <v>34389</v>
          </cell>
          <cell r="HI109">
            <v>140847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4280945</v>
          </cell>
          <cell r="HO109">
            <v>0</v>
          </cell>
          <cell r="HP109">
            <v>177575</v>
          </cell>
          <cell r="HQ109">
            <v>968118</v>
          </cell>
          <cell r="HR109">
            <v>231866</v>
          </cell>
          <cell r="HS109">
            <v>3635</v>
          </cell>
          <cell r="HT109">
            <v>35233</v>
          </cell>
          <cell r="HU109">
            <v>39283</v>
          </cell>
          <cell r="HV109">
            <v>0</v>
          </cell>
          <cell r="HW109">
            <v>207823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6614724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327193</v>
          </cell>
          <cell r="II109">
            <v>0</v>
          </cell>
          <cell r="IJ109">
            <v>41102</v>
          </cell>
          <cell r="IK109">
            <v>152700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6614724</v>
          </cell>
          <cell r="IQ109">
            <v>0</v>
          </cell>
          <cell r="IR109">
            <v>0</v>
          </cell>
          <cell r="IS109">
            <v>19.41</v>
          </cell>
          <cell r="IT109">
            <v>3</v>
          </cell>
          <cell r="IU109">
            <v>2.9079999999999999</v>
          </cell>
          <cell r="IV109">
            <v>0.94</v>
          </cell>
          <cell r="IW109">
            <v>540.79999999999995</v>
          </cell>
          <cell r="IX109">
            <v>0</v>
          </cell>
          <cell r="IY109">
            <v>13.5</v>
          </cell>
          <cell r="IZ109">
            <v>0</v>
          </cell>
          <cell r="JA109">
            <v>0</v>
          </cell>
          <cell r="JB109">
            <v>0</v>
          </cell>
          <cell r="JC109">
            <v>293</v>
          </cell>
          <cell r="JD109">
            <v>275</v>
          </cell>
          <cell r="JE109">
            <v>0</v>
          </cell>
          <cell r="JF109">
            <v>0</v>
          </cell>
          <cell r="JG109">
            <v>0.8</v>
          </cell>
          <cell r="JH109">
            <v>126.8</v>
          </cell>
          <cell r="JI109">
            <v>52.06</v>
          </cell>
          <cell r="JJ109">
            <v>38.74</v>
          </cell>
          <cell r="JK109">
            <v>36</v>
          </cell>
          <cell r="JL109">
            <v>35.619999999999997</v>
          </cell>
          <cell r="JM109">
            <v>36.92</v>
          </cell>
          <cell r="JN109">
            <v>30.96</v>
          </cell>
          <cell r="JO109">
            <v>103.5</v>
          </cell>
          <cell r="JP109">
            <v>18.61</v>
          </cell>
          <cell r="JQ109">
            <v>0.47</v>
          </cell>
          <cell r="JR109">
            <v>9</v>
          </cell>
          <cell r="JS109">
            <v>0</v>
          </cell>
          <cell r="JT109">
            <v>7635</v>
          </cell>
          <cell r="JU109">
            <v>2.7730000000000001</v>
          </cell>
          <cell r="JV109">
            <v>10754</v>
          </cell>
          <cell r="JW109">
            <v>560.70000000000005</v>
          </cell>
          <cell r="JX109">
            <v>0</v>
          </cell>
          <cell r="JY109">
            <v>0</v>
          </cell>
          <cell r="JZ109">
            <v>0</v>
          </cell>
          <cell r="KA109">
            <v>276</v>
          </cell>
          <cell r="KB109">
            <v>540.79999999999995</v>
          </cell>
          <cell r="KC109">
            <v>7826</v>
          </cell>
          <cell r="KD109">
            <v>4232301</v>
          </cell>
          <cell r="KE109">
            <v>91453</v>
          </cell>
          <cell r="KF109">
            <v>171022</v>
          </cell>
          <cell r="KG109">
            <v>809991</v>
          </cell>
        </row>
        <row r="110">
          <cell r="E110">
            <v>2088</v>
          </cell>
          <cell r="F110">
            <v>2088</v>
          </cell>
          <cell r="G110" t="str">
            <v>EMMETSBURG</v>
          </cell>
          <cell r="H110" t="str">
            <v>Emmetsburg</v>
          </cell>
          <cell r="I110">
            <v>0</v>
          </cell>
          <cell r="J110">
            <v>0</v>
          </cell>
          <cell r="K110">
            <v>0</v>
          </cell>
          <cell r="L110">
            <v>2088</v>
          </cell>
          <cell r="M110">
            <v>5277259</v>
          </cell>
          <cell r="N110">
            <v>250763</v>
          </cell>
          <cell r="O110">
            <v>327119</v>
          </cell>
          <cell r="P110">
            <v>978500</v>
          </cell>
          <cell r="Q110">
            <v>157500</v>
          </cell>
          <cell r="R110">
            <v>415000</v>
          </cell>
          <cell r="S110">
            <v>154000</v>
          </cell>
          <cell r="T110">
            <v>166500</v>
          </cell>
          <cell r="U110">
            <v>0</v>
          </cell>
          <cell r="V110">
            <v>4256045</v>
          </cell>
          <cell r="W110">
            <v>12005</v>
          </cell>
          <cell r="X110">
            <v>1210000</v>
          </cell>
          <cell r="Y110">
            <v>0</v>
          </cell>
          <cell r="Z110">
            <v>135000</v>
          </cell>
          <cell r="AA110">
            <v>400000</v>
          </cell>
          <cell r="AB110">
            <v>13739691</v>
          </cell>
          <cell r="AC110">
            <v>0</v>
          </cell>
          <cell r="AD110">
            <v>0</v>
          </cell>
          <cell r="AE110">
            <v>0</v>
          </cell>
          <cell r="AF110">
            <v>13739691</v>
          </cell>
          <cell r="AG110">
            <v>5397038</v>
          </cell>
          <cell r="AH110">
            <v>19136729</v>
          </cell>
          <cell r="AI110">
            <v>8579760</v>
          </cell>
          <cell r="AJ110">
            <v>321360</v>
          </cell>
          <cell r="AK110">
            <v>495735</v>
          </cell>
          <cell r="AL110">
            <v>287200</v>
          </cell>
          <cell r="AM110">
            <v>594160</v>
          </cell>
          <cell r="AN110">
            <v>160324</v>
          </cell>
          <cell r="AO110">
            <v>1159840</v>
          </cell>
          <cell r="AP110">
            <v>624450</v>
          </cell>
          <cell r="AQ110">
            <v>0</v>
          </cell>
          <cell r="AR110">
            <v>3643069</v>
          </cell>
          <cell r="AS110">
            <v>950000</v>
          </cell>
          <cell r="AT110">
            <v>600000</v>
          </cell>
          <cell r="AU110">
            <v>524735</v>
          </cell>
          <cell r="AV110">
            <v>380635</v>
          </cell>
          <cell r="AW110">
            <v>1505370</v>
          </cell>
          <cell r="AX110">
            <v>14678199</v>
          </cell>
          <cell r="AY110">
            <v>0</v>
          </cell>
          <cell r="AZ110">
            <v>14678199</v>
          </cell>
          <cell r="BA110">
            <v>4458530</v>
          </cell>
          <cell r="BB110">
            <v>19136729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20</v>
          </cell>
          <cell r="BZ110">
            <v>2024</v>
          </cell>
          <cell r="CA110">
            <v>2028</v>
          </cell>
          <cell r="CB110">
            <v>10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2022</v>
          </cell>
          <cell r="CO110">
            <v>2030</v>
          </cell>
          <cell r="CP110">
            <v>1.34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2.7</v>
          </cell>
          <cell r="CY110">
            <v>0</v>
          </cell>
          <cell r="CZ110">
            <v>4</v>
          </cell>
          <cell r="DA110">
            <v>518871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3</v>
          </cell>
          <cell r="DI110">
            <v>643497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3420334</v>
          </cell>
          <cell r="DY110">
            <v>223898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3644232</v>
          </cell>
          <cell r="EG110">
            <v>515000</v>
          </cell>
          <cell r="EH110">
            <v>0</v>
          </cell>
          <cell r="EI110">
            <v>3420334</v>
          </cell>
          <cell r="EJ110">
            <v>0</v>
          </cell>
          <cell r="EK110">
            <v>485232</v>
          </cell>
          <cell r="EL110">
            <v>485232</v>
          </cell>
          <cell r="EM110">
            <v>158473</v>
          </cell>
          <cell r="EN110">
            <v>643705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724735</v>
          </cell>
          <cell r="ET110">
            <v>0</v>
          </cell>
          <cell r="EU110">
            <v>5527674</v>
          </cell>
          <cell r="EV110">
            <v>0</v>
          </cell>
          <cell r="EW110">
            <v>8.2438500000000001</v>
          </cell>
          <cell r="EX110">
            <v>1.1710799999999999</v>
          </cell>
          <cell r="EY110">
            <v>0</v>
          </cell>
          <cell r="EZ110">
            <v>0</v>
          </cell>
          <cell r="FA110">
            <v>1.0104299999999999</v>
          </cell>
          <cell r="FB110">
            <v>0.33</v>
          </cell>
          <cell r="FC110">
            <v>0</v>
          </cell>
          <cell r="FD110">
            <v>0</v>
          </cell>
          <cell r="FE110">
            <v>1.5091699999999999</v>
          </cell>
          <cell r="FF110">
            <v>0</v>
          </cell>
          <cell r="FG110">
            <v>12.264530000000001</v>
          </cell>
          <cell r="FH110">
            <v>0</v>
          </cell>
          <cell r="FI110">
            <v>0</v>
          </cell>
          <cell r="FJ110">
            <v>7.7776100000000001</v>
          </cell>
          <cell r="FK110">
            <v>0.46623999999999999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6898272</v>
          </cell>
          <cell r="GK110">
            <v>7501</v>
          </cell>
          <cell r="GL110">
            <v>4871149</v>
          </cell>
          <cell r="GM110">
            <v>0</v>
          </cell>
          <cell r="GN110">
            <v>58838</v>
          </cell>
          <cell r="GO110">
            <v>852789</v>
          </cell>
          <cell r="GP110">
            <v>255002</v>
          </cell>
          <cell r="GQ110">
            <v>33</v>
          </cell>
          <cell r="GR110">
            <v>44440</v>
          </cell>
          <cell r="GS110">
            <v>49798</v>
          </cell>
          <cell r="GT110">
            <v>0</v>
          </cell>
          <cell r="GU110">
            <v>35094</v>
          </cell>
          <cell r="GV110">
            <v>0</v>
          </cell>
          <cell r="GW110">
            <v>0</v>
          </cell>
          <cell r="GX110">
            <v>0</v>
          </cell>
          <cell r="GY110">
            <v>-146</v>
          </cell>
          <cell r="GZ110">
            <v>6898272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402503</v>
          </cell>
          <cell r="HG110">
            <v>0</v>
          </cell>
          <cell r="HH110">
            <v>42329</v>
          </cell>
          <cell r="HI110">
            <v>214977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5137340</v>
          </cell>
          <cell r="HO110">
            <v>0</v>
          </cell>
          <cell r="HP110">
            <v>98113</v>
          </cell>
          <cell r="HQ110">
            <v>819951</v>
          </cell>
          <cell r="HR110">
            <v>265266</v>
          </cell>
          <cell r="HS110">
            <v>0</v>
          </cell>
          <cell r="HT110">
            <v>46140</v>
          </cell>
          <cell r="HU110">
            <v>51682</v>
          </cell>
          <cell r="HV110">
            <v>0</v>
          </cell>
          <cell r="HW110">
            <v>249483</v>
          </cell>
          <cell r="HX110">
            <v>0</v>
          </cell>
          <cell r="HY110">
            <v>0</v>
          </cell>
          <cell r="HZ110">
            <v>0</v>
          </cell>
          <cell r="IA110">
            <v>7501</v>
          </cell>
          <cell r="IB110">
            <v>7439928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423317</v>
          </cell>
          <cell r="II110">
            <v>0</v>
          </cell>
          <cell r="IJ110">
            <v>51253</v>
          </cell>
          <cell r="IK110">
            <v>206145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7439928</v>
          </cell>
          <cell r="IQ110">
            <v>0</v>
          </cell>
          <cell r="IR110">
            <v>2</v>
          </cell>
          <cell r="IS110">
            <v>8.9700000000000006</v>
          </cell>
          <cell r="IT110">
            <v>75</v>
          </cell>
          <cell r="IU110">
            <v>3.1040000000000001</v>
          </cell>
          <cell r="IV110">
            <v>0.63</v>
          </cell>
          <cell r="IW110">
            <v>642.29999999999995</v>
          </cell>
          <cell r="IX110">
            <v>0</v>
          </cell>
          <cell r="IY110">
            <v>21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106.17</v>
          </cell>
          <cell r="JI110">
            <v>38.36</v>
          </cell>
          <cell r="JJ110">
            <v>29.65</v>
          </cell>
          <cell r="JK110">
            <v>38.159999999999997</v>
          </cell>
          <cell r="JL110">
            <v>36.99</v>
          </cell>
          <cell r="JM110">
            <v>33.28</v>
          </cell>
          <cell r="JN110">
            <v>34.56</v>
          </cell>
          <cell r="JO110">
            <v>104.83</v>
          </cell>
          <cell r="JP110">
            <v>11.58</v>
          </cell>
          <cell r="JQ110">
            <v>1.05</v>
          </cell>
          <cell r="JR110">
            <v>76</v>
          </cell>
          <cell r="JS110">
            <v>2.2999999999999998</v>
          </cell>
          <cell r="JT110">
            <v>7723</v>
          </cell>
          <cell r="JU110">
            <v>3.0059999999999998</v>
          </cell>
          <cell r="JV110">
            <v>24278</v>
          </cell>
          <cell r="JW110">
            <v>665.2</v>
          </cell>
          <cell r="JX110">
            <v>-0.55400000000000005</v>
          </cell>
          <cell r="JY110">
            <v>-4279</v>
          </cell>
          <cell r="JZ110">
            <v>-3739</v>
          </cell>
          <cell r="KA110">
            <v>0</v>
          </cell>
          <cell r="KB110">
            <v>642.29999999999995</v>
          </cell>
          <cell r="KC110">
            <v>7914</v>
          </cell>
          <cell r="KD110">
            <v>5083162</v>
          </cell>
          <cell r="KE110">
            <v>105551</v>
          </cell>
          <cell r="KF110">
            <v>123743</v>
          </cell>
          <cell r="KG110">
            <v>829625</v>
          </cell>
        </row>
        <row r="111">
          <cell r="E111">
            <v>2097</v>
          </cell>
          <cell r="F111">
            <v>2097</v>
          </cell>
          <cell r="G111" t="str">
            <v>ENGLISH VALLEYS</v>
          </cell>
          <cell r="H111" t="str">
            <v>English Valleys</v>
          </cell>
          <cell r="I111">
            <v>0</v>
          </cell>
          <cell r="J111">
            <v>0</v>
          </cell>
          <cell r="K111">
            <v>0</v>
          </cell>
          <cell r="L111">
            <v>2097</v>
          </cell>
          <cell r="M111">
            <v>2718042</v>
          </cell>
          <cell r="N111">
            <v>115328</v>
          </cell>
          <cell r="O111">
            <v>188562</v>
          </cell>
          <cell r="P111">
            <v>460000</v>
          </cell>
          <cell r="Q111">
            <v>135450</v>
          </cell>
          <cell r="R111">
            <v>145000</v>
          </cell>
          <cell r="S111">
            <v>148400</v>
          </cell>
          <cell r="T111">
            <v>450000</v>
          </cell>
          <cell r="U111">
            <v>0</v>
          </cell>
          <cell r="V111">
            <v>3199315</v>
          </cell>
          <cell r="W111">
            <v>10547</v>
          </cell>
          <cell r="X111">
            <v>751050</v>
          </cell>
          <cell r="Y111">
            <v>0</v>
          </cell>
          <cell r="Z111">
            <v>84000</v>
          </cell>
          <cell r="AA111">
            <v>255000</v>
          </cell>
          <cell r="AB111">
            <v>8660694</v>
          </cell>
          <cell r="AC111">
            <v>385000</v>
          </cell>
          <cell r="AD111">
            <v>1000</v>
          </cell>
          <cell r="AE111">
            <v>0</v>
          </cell>
          <cell r="AF111">
            <v>9046694</v>
          </cell>
          <cell r="AG111">
            <v>4508156</v>
          </cell>
          <cell r="AH111">
            <v>13554850</v>
          </cell>
          <cell r="AI111">
            <v>5369000</v>
          </cell>
          <cell r="AJ111">
            <v>700</v>
          </cell>
          <cell r="AK111">
            <v>130000</v>
          </cell>
          <cell r="AL111">
            <v>185000</v>
          </cell>
          <cell r="AM111">
            <v>300000</v>
          </cell>
          <cell r="AN111">
            <v>304000</v>
          </cell>
          <cell r="AO111">
            <v>548000</v>
          </cell>
          <cell r="AP111">
            <v>490000</v>
          </cell>
          <cell r="AQ111">
            <v>0</v>
          </cell>
          <cell r="AR111">
            <v>1957700</v>
          </cell>
          <cell r="AS111">
            <v>454000</v>
          </cell>
          <cell r="AT111">
            <v>920000</v>
          </cell>
          <cell r="AU111">
            <v>385000</v>
          </cell>
          <cell r="AV111">
            <v>243921</v>
          </cell>
          <cell r="AW111">
            <v>1548921</v>
          </cell>
          <cell r="AX111">
            <v>9329621</v>
          </cell>
          <cell r="AY111">
            <v>6000</v>
          </cell>
          <cell r="AZ111">
            <v>9343121</v>
          </cell>
          <cell r="BA111">
            <v>4211729</v>
          </cell>
          <cell r="BB111">
            <v>13554850</v>
          </cell>
          <cell r="BC111">
            <v>0</v>
          </cell>
          <cell r="BD111">
            <v>0</v>
          </cell>
          <cell r="BE111">
            <v>7500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20</v>
          </cell>
          <cell r="BZ111">
            <v>2023</v>
          </cell>
          <cell r="CA111">
            <v>2027</v>
          </cell>
          <cell r="CB111">
            <v>10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20</v>
          </cell>
          <cell r="CN111">
            <v>2025</v>
          </cell>
          <cell r="CO111">
            <v>2030</v>
          </cell>
          <cell r="CP111">
            <v>1.34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4.05</v>
          </cell>
          <cell r="CY111">
            <v>0</v>
          </cell>
          <cell r="CZ111">
            <v>4</v>
          </cell>
          <cell r="DA111">
            <v>358038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4</v>
          </cell>
          <cell r="DI111">
            <v>328291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1979767</v>
          </cell>
          <cell r="DY111">
            <v>183674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2163441</v>
          </cell>
          <cell r="EG111">
            <v>350000</v>
          </cell>
          <cell r="EH111">
            <v>0</v>
          </cell>
          <cell r="EI111">
            <v>1979767</v>
          </cell>
          <cell r="EJ111">
            <v>0</v>
          </cell>
          <cell r="EK111">
            <v>227683</v>
          </cell>
          <cell r="EL111">
            <v>227683</v>
          </cell>
          <cell r="EM111">
            <v>80848</v>
          </cell>
          <cell r="EN111">
            <v>308531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2821970</v>
          </cell>
          <cell r="EV111">
            <v>0</v>
          </cell>
          <cell r="EW111">
            <v>8.9416399999999996</v>
          </cell>
          <cell r="EX111">
            <v>1.44824</v>
          </cell>
          <cell r="EY111">
            <v>0</v>
          </cell>
          <cell r="EZ111">
            <v>0</v>
          </cell>
          <cell r="FA111">
            <v>0.92934000000000005</v>
          </cell>
          <cell r="FB111">
            <v>0.33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11.64922</v>
          </cell>
          <cell r="FH111">
            <v>0</v>
          </cell>
          <cell r="FI111">
            <v>0</v>
          </cell>
          <cell r="FJ111">
            <v>8.1919299999999993</v>
          </cell>
          <cell r="FK111">
            <v>0.74970999999999999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5209449</v>
          </cell>
          <cell r="GK111">
            <v>7451</v>
          </cell>
          <cell r="GL111">
            <v>3586911</v>
          </cell>
          <cell r="GM111">
            <v>0</v>
          </cell>
          <cell r="GN111">
            <v>188682</v>
          </cell>
          <cell r="GO111">
            <v>426793</v>
          </cell>
          <cell r="GP111">
            <v>174134</v>
          </cell>
          <cell r="GQ111">
            <v>1052</v>
          </cell>
          <cell r="GR111">
            <v>29390</v>
          </cell>
          <cell r="GS111">
            <v>32303</v>
          </cell>
          <cell r="GT111">
            <v>0</v>
          </cell>
          <cell r="GU111">
            <v>174989</v>
          </cell>
          <cell r="GV111">
            <v>0</v>
          </cell>
          <cell r="GW111">
            <v>0</v>
          </cell>
          <cell r="GX111">
            <v>0</v>
          </cell>
          <cell r="GY111">
            <v>7270</v>
          </cell>
          <cell r="GZ111">
            <v>5209449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283115</v>
          </cell>
          <cell r="HG111">
            <v>0</v>
          </cell>
          <cell r="HH111">
            <v>33362</v>
          </cell>
          <cell r="HI111">
            <v>122129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3544926</v>
          </cell>
          <cell r="HO111">
            <v>77854</v>
          </cell>
          <cell r="HP111">
            <v>195339</v>
          </cell>
          <cell r="HQ111">
            <v>385798</v>
          </cell>
          <cell r="HR111">
            <v>170579</v>
          </cell>
          <cell r="HS111">
            <v>4607</v>
          </cell>
          <cell r="HT111">
            <v>29091</v>
          </cell>
          <cell r="HU111">
            <v>31978</v>
          </cell>
          <cell r="HV111">
            <v>0</v>
          </cell>
          <cell r="HW111">
            <v>172118</v>
          </cell>
          <cell r="HX111">
            <v>0</v>
          </cell>
          <cell r="HY111">
            <v>0</v>
          </cell>
          <cell r="HZ111">
            <v>0</v>
          </cell>
          <cell r="IA111">
            <v>-7451</v>
          </cell>
          <cell r="IB111">
            <v>5184736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288518</v>
          </cell>
          <cell r="II111">
            <v>0</v>
          </cell>
          <cell r="IJ111">
            <v>41379</v>
          </cell>
          <cell r="IK111">
            <v>91620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5184736</v>
          </cell>
          <cell r="IQ111">
            <v>0</v>
          </cell>
          <cell r="IR111">
            <v>0</v>
          </cell>
          <cell r="IS111">
            <v>23.24</v>
          </cell>
          <cell r="IT111">
            <v>6</v>
          </cell>
          <cell r="IU111">
            <v>2.218</v>
          </cell>
          <cell r="IV111">
            <v>0</v>
          </cell>
          <cell r="IW111">
            <v>449.4</v>
          </cell>
          <cell r="IX111">
            <v>0</v>
          </cell>
          <cell r="IY111">
            <v>10</v>
          </cell>
          <cell r="IZ111">
            <v>0</v>
          </cell>
          <cell r="JA111">
            <v>0</v>
          </cell>
          <cell r="JB111">
            <v>0</v>
          </cell>
          <cell r="JC111">
            <v>196</v>
          </cell>
          <cell r="JD111">
            <v>207</v>
          </cell>
          <cell r="JE111">
            <v>0</v>
          </cell>
          <cell r="JF111">
            <v>0</v>
          </cell>
          <cell r="JG111">
            <v>0.56000000000000005</v>
          </cell>
          <cell r="JH111">
            <v>50.28</v>
          </cell>
          <cell r="JI111">
            <v>13.7</v>
          </cell>
          <cell r="JJ111">
            <v>12.1</v>
          </cell>
          <cell r="JK111">
            <v>24.48</v>
          </cell>
          <cell r="JL111">
            <v>8.2200000000000006</v>
          </cell>
          <cell r="JM111">
            <v>13.92</v>
          </cell>
          <cell r="JN111">
            <v>21.6</v>
          </cell>
          <cell r="JO111">
            <v>43.74</v>
          </cell>
          <cell r="JP111">
            <v>22.83</v>
          </cell>
          <cell r="JQ111">
            <v>0</v>
          </cell>
          <cell r="JR111">
            <v>6</v>
          </cell>
          <cell r="JS111">
            <v>0</v>
          </cell>
          <cell r="JT111">
            <v>7673</v>
          </cell>
          <cell r="JU111">
            <v>2.101</v>
          </cell>
          <cell r="JV111">
            <v>18504</v>
          </cell>
          <cell r="JW111">
            <v>462</v>
          </cell>
          <cell r="JX111">
            <v>-1.8620000000000001</v>
          </cell>
          <cell r="JY111">
            <v>-476</v>
          </cell>
          <cell r="JZ111">
            <v>-12566</v>
          </cell>
          <cell r="KA111">
            <v>191</v>
          </cell>
          <cell r="KB111">
            <v>449.4</v>
          </cell>
          <cell r="KC111">
            <v>7864</v>
          </cell>
          <cell r="KD111">
            <v>3534082</v>
          </cell>
          <cell r="KE111">
            <v>46293</v>
          </cell>
          <cell r="KF111">
            <v>196057</v>
          </cell>
          <cell r="KG111">
            <v>343971</v>
          </cell>
        </row>
        <row r="112">
          <cell r="E112">
            <v>2113</v>
          </cell>
          <cell r="F112">
            <v>2113</v>
          </cell>
          <cell r="G112" t="str">
            <v>ESSEX</v>
          </cell>
          <cell r="H112" t="str">
            <v>Essex</v>
          </cell>
          <cell r="I112">
            <v>0</v>
          </cell>
          <cell r="J112">
            <v>0</v>
          </cell>
          <cell r="K112">
            <v>0</v>
          </cell>
          <cell r="L112">
            <v>2113</v>
          </cell>
          <cell r="M112">
            <v>1530512</v>
          </cell>
          <cell r="N112">
            <v>27772</v>
          </cell>
          <cell r="O112">
            <v>108515</v>
          </cell>
          <cell r="P112">
            <v>566500</v>
          </cell>
          <cell r="Q112">
            <v>12750</v>
          </cell>
          <cell r="R112">
            <v>25750</v>
          </cell>
          <cell r="S112">
            <v>118500</v>
          </cell>
          <cell r="T112">
            <v>119170</v>
          </cell>
          <cell r="U112">
            <v>0</v>
          </cell>
          <cell r="V112">
            <v>1263856</v>
          </cell>
          <cell r="W112">
            <v>3584</v>
          </cell>
          <cell r="X112">
            <v>292510</v>
          </cell>
          <cell r="Y112">
            <v>0</v>
          </cell>
          <cell r="Z112">
            <v>41200</v>
          </cell>
          <cell r="AA112">
            <v>432750</v>
          </cell>
          <cell r="AB112">
            <v>4543369</v>
          </cell>
          <cell r="AC112">
            <v>0</v>
          </cell>
          <cell r="AD112">
            <v>179000</v>
          </cell>
          <cell r="AE112">
            <v>0</v>
          </cell>
          <cell r="AF112">
            <v>4722369</v>
          </cell>
          <cell r="AG112">
            <v>1626727</v>
          </cell>
          <cell r="AH112">
            <v>6349096</v>
          </cell>
          <cell r="AI112">
            <v>2881250</v>
          </cell>
          <cell r="AJ112">
            <v>128750</v>
          </cell>
          <cell r="AK112">
            <v>120500</v>
          </cell>
          <cell r="AL112">
            <v>82500</v>
          </cell>
          <cell r="AM112">
            <v>183000</v>
          </cell>
          <cell r="AN112">
            <v>46500</v>
          </cell>
          <cell r="AO112">
            <v>229700</v>
          </cell>
          <cell r="AP112">
            <v>133650</v>
          </cell>
          <cell r="AQ112">
            <v>0</v>
          </cell>
          <cell r="AR112">
            <v>924600</v>
          </cell>
          <cell r="AS112">
            <v>165000</v>
          </cell>
          <cell r="AT112">
            <v>165000</v>
          </cell>
          <cell r="AU112">
            <v>179000</v>
          </cell>
          <cell r="AV112">
            <v>101069</v>
          </cell>
          <cell r="AW112">
            <v>445069</v>
          </cell>
          <cell r="AX112">
            <v>4415919</v>
          </cell>
          <cell r="AY112">
            <v>179000</v>
          </cell>
          <cell r="AZ112">
            <v>4594919</v>
          </cell>
          <cell r="BA112">
            <v>1754177</v>
          </cell>
          <cell r="BB112">
            <v>6349096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20</v>
          </cell>
          <cell r="BZ112">
            <v>2021</v>
          </cell>
          <cell r="CA112">
            <v>2025</v>
          </cell>
          <cell r="CB112">
            <v>10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2016</v>
          </cell>
          <cell r="CO112">
            <v>2025</v>
          </cell>
          <cell r="CP112">
            <v>1.34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4.05</v>
          </cell>
          <cell r="CY112">
            <v>0</v>
          </cell>
          <cell r="CZ112">
            <v>7</v>
          </cell>
          <cell r="DA112">
            <v>143046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149259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837051</v>
          </cell>
          <cell r="DY112">
            <v>13949</v>
          </cell>
          <cell r="DZ112">
            <v>0</v>
          </cell>
          <cell r="EA112">
            <v>0</v>
          </cell>
          <cell r="EB112">
            <v>0</v>
          </cell>
          <cell r="EC112">
            <v>433992</v>
          </cell>
          <cell r="ED112">
            <v>0</v>
          </cell>
          <cell r="EE112">
            <v>0</v>
          </cell>
          <cell r="EF112">
            <v>1284992</v>
          </cell>
          <cell r="EG112">
            <v>55000</v>
          </cell>
          <cell r="EH112">
            <v>0</v>
          </cell>
          <cell r="EI112">
            <v>1271043</v>
          </cell>
          <cell r="EJ112">
            <v>112310</v>
          </cell>
          <cell r="EK112">
            <v>36949</v>
          </cell>
          <cell r="EL112">
            <v>149259</v>
          </cell>
          <cell r="EM112">
            <v>36758</v>
          </cell>
          <cell r="EN112">
            <v>186017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1526009</v>
          </cell>
          <cell r="EV112">
            <v>0</v>
          </cell>
          <cell r="EW112">
            <v>11.53623</v>
          </cell>
          <cell r="EX112">
            <v>0.49376999999999999</v>
          </cell>
          <cell r="EY112">
            <v>0</v>
          </cell>
          <cell r="EZ112">
            <v>0</v>
          </cell>
          <cell r="FA112">
            <v>1.34</v>
          </cell>
          <cell r="FB112">
            <v>0.33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13.7</v>
          </cell>
          <cell r="FH112">
            <v>0</v>
          </cell>
          <cell r="FI112">
            <v>0</v>
          </cell>
          <cell r="FJ112">
            <v>11.411</v>
          </cell>
          <cell r="FK112">
            <v>0.12523000000000001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2151534</v>
          </cell>
          <cell r="GK112">
            <v>7413</v>
          </cell>
          <cell r="GL112">
            <v>1359544</v>
          </cell>
          <cell r="GM112">
            <v>44106</v>
          </cell>
          <cell r="GN112">
            <v>165154</v>
          </cell>
          <cell r="GO112">
            <v>189847</v>
          </cell>
          <cell r="GP112">
            <v>67765</v>
          </cell>
          <cell r="GQ112">
            <v>5380</v>
          </cell>
          <cell r="GR112">
            <v>11227</v>
          </cell>
          <cell r="GS112">
            <v>12412</v>
          </cell>
          <cell r="GT112">
            <v>0</v>
          </cell>
          <cell r="GU112">
            <v>66272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2151534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115029</v>
          </cell>
          <cell r="HG112">
            <v>0</v>
          </cell>
          <cell r="HH112">
            <v>12756</v>
          </cell>
          <cell r="HI112">
            <v>63011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1416293</v>
          </cell>
          <cell r="HO112">
            <v>0</v>
          </cell>
          <cell r="HP112">
            <v>179041</v>
          </cell>
          <cell r="HQ112">
            <v>239510</v>
          </cell>
          <cell r="HR112">
            <v>72422</v>
          </cell>
          <cell r="HS112">
            <v>723</v>
          </cell>
          <cell r="HT112">
            <v>11750</v>
          </cell>
          <cell r="HU112">
            <v>12990</v>
          </cell>
          <cell r="HV112">
            <v>0</v>
          </cell>
          <cell r="HW112">
            <v>51304</v>
          </cell>
          <cell r="HX112">
            <v>0</v>
          </cell>
          <cell r="HY112">
            <v>0</v>
          </cell>
          <cell r="HZ112">
            <v>0</v>
          </cell>
          <cell r="IA112">
            <v>-208</v>
          </cell>
          <cell r="IB112">
            <v>2214342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116334</v>
          </cell>
          <cell r="II112">
            <v>0</v>
          </cell>
          <cell r="IJ112">
            <v>15759</v>
          </cell>
          <cell r="IK112">
            <v>30540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2214342</v>
          </cell>
          <cell r="IQ112">
            <v>0</v>
          </cell>
          <cell r="IR112">
            <v>0</v>
          </cell>
          <cell r="IS112">
            <v>22.29</v>
          </cell>
          <cell r="IT112">
            <v>3</v>
          </cell>
          <cell r="IU112">
            <v>1.1599999999999999</v>
          </cell>
          <cell r="IV112">
            <v>0</v>
          </cell>
          <cell r="IW112">
            <v>176.2</v>
          </cell>
          <cell r="IX112">
            <v>0</v>
          </cell>
          <cell r="IY112">
            <v>8.5</v>
          </cell>
          <cell r="IZ112">
            <v>0</v>
          </cell>
          <cell r="JA112">
            <v>0</v>
          </cell>
          <cell r="JB112">
            <v>0</v>
          </cell>
          <cell r="JC112">
            <v>154</v>
          </cell>
          <cell r="JD112">
            <v>149</v>
          </cell>
          <cell r="JE112">
            <v>0</v>
          </cell>
          <cell r="JF112">
            <v>0</v>
          </cell>
          <cell r="JG112">
            <v>0.4</v>
          </cell>
          <cell r="JH112">
            <v>31.37</v>
          </cell>
          <cell r="JI112">
            <v>2.74</v>
          </cell>
          <cell r="JJ112">
            <v>8.4700000000000006</v>
          </cell>
          <cell r="JK112">
            <v>20.16</v>
          </cell>
          <cell r="JL112">
            <v>0</v>
          </cell>
          <cell r="JM112">
            <v>5.45</v>
          </cell>
          <cell r="JN112">
            <v>11.52</v>
          </cell>
          <cell r="JO112">
            <v>16.97</v>
          </cell>
          <cell r="JP112">
            <v>22.47</v>
          </cell>
          <cell r="JQ112">
            <v>0</v>
          </cell>
          <cell r="JR112">
            <v>4</v>
          </cell>
          <cell r="JS112">
            <v>0</v>
          </cell>
          <cell r="JT112">
            <v>7635</v>
          </cell>
          <cell r="JU112">
            <v>1.042</v>
          </cell>
          <cell r="JV112">
            <v>5303</v>
          </cell>
          <cell r="JW112">
            <v>185.5</v>
          </cell>
          <cell r="JX112">
            <v>2.2000000000000002</v>
          </cell>
          <cell r="JY112">
            <v>16797</v>
          </cell>
          <cell r="JZ112">
            <v>14848</v>
          </cell>
          <cell r="KA112">
            <v>137</v>
          </cell>
          <cell r="KB112">
            <v>176.2</v>
          </cell>
          <cell r="KC112">
            <v>7826</v>
          </cell>
          <cell r="KD112">
            <v>1378941</v>
          </cell>
          <cell r="KE112">
            <v>51515</v>
          </cell>
          <cell r="KF112">
            <v>184005</v>
          </cell>
          <cell r="KG112">
            <v>132807</v>
          </cell>
        </row>
        <row r="113">
          <cell r="E113">
            <v>2124</v>
          </cell>
          <cell r="F113">
            <v>2124</v>
          </cell>
          <cell r="G113" t="str">
            <v>ESTHERVILLE-LINCOLN CENTRAL</v>
          </cell>
          <cell r="H113" t="str">
            <v>Estherville-Lincoln Central</v>
          </cell>
          <cell r="I113">
            <v>0</v>
          </cell>
          <cell r="J113">
            <v>0</v>
          </cell>
          <cell r="K113">
            <v>0</v>
          </cell>
          <cell r="L113">
            <v>2124</v>
          </cell>
          <cell r="M113">
            <v>6489337</v>
          </cell>
          <cell r="N113">
            <v>65018</v>
          </cell>
          <cell r="O113">
            <v>614098</v>
          </cell>
          <cell r="P113">
            <v>297300</v>
          </cell>
          <cell r="Q113">
            <v>597000</v>
          </cell>
          <cell r="R113">
            <v>161000</v>
          </cell>
          <cell r="S113">
            <v>333650</v>
          </cell>
          <cell r="T113">
            <v>649200</v>
          </cell>
          <cell r="U113">
            <v>49000</v>
          </cell>
          <cell r="V113">
            <v>9608927</v>
          </cell>
          <cell r="W113">
            <v>38982</v>
          </cell>
          <cell r="X113">
            <v>1506800</v>
          </cell>
          <cell r="Y113">
            <v>127000</v>
          </cell>
          <cell r="Z113">
            <v>264000</v>
          </cell>
          <cell r="AA113">
            <v>875000</v>
          </cell>
          <cell r="AB113">
            <v>21676312</v>
          </cell>
          <cell r="AC113">
            <v>0</v>
          </cell>
          <cell r="AD113">
            <v>943727</v>
          </cell>
          <cell r="AE113">
            <v>0</v>
          </cell>
          <cell r="AF113">
            <v>22620039</v>
          </cell>
          <cell r="AG113">
            <v>13250716</v>
          </cell>
          <cell r="AH113">
            <v>35870755</v>
          </cell>
          <cell r="AI113">
            <v>11682000</v>
          </cell>
          <cell r="AJ113">
            <v>750000</v>
          </cell>
          <cell r="AK113">
            <v>1310000</v>
          </cell>
          <cell r="AL113">
            <v>530000</v>
          </cell>
          <cell r="AM113">
            <v>932200</v>
          </cell>
          <cell r="AN113">
            <v>381600</v>
          </cell>
          <cell r="AO113">
            <v>1941000</v>
          </cell>
          <cell r="AP113">
            <v>565000</v>
          </cell>
          <cell r="AQ113">
            <v>0</v>
          </cell>
          <cell r="AR113">
            <v>6409800</v>
          </cell>
          <cell r="AS113">
            <v>1360000</v>
          </cell>
          <cell r="AT113">
            <v>1200000</v>
          </cell>
          <cell r="AU113">
            <v>1489742</v>
          </cell>
          <cell r="AV113">
            <v>656701</v>
          </cell>
          <cell r="AW113">
            <v>3346443</v>
          </cell>
          <cell r="AX113">
            <v>22798243</v>
          </cell>
          <cell r="AY113">
            <v>943727</v>
          </cell>
          <cell r="AZ113">
            <v>23742970</v>
          </cell>
          <cell r="BA113">
            <v>12127785</v>
          </cell>
          <cell r="BB113">
            <v>35870755</v>
          </cell>
          <cell r="BC113">
            <v>0</v>
          </cell>
          <cell r="BD113">
            <v>0</v>
          </cell>
          <cell r="BE113">
            <v>1000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</v>
          </cell>
          <cell r="BZ113">
            <v>2022</v>
          </cell>
          <cell r="CA113">
            <v>2026</v>
          </cell>
          <cell r="CB113">
            <v>10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2025</v>
          </cell>
          <cell r="CO113">
            <v>2034</v>
          </cell>
          <cell r="CP113">
            <v>1.34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2.7</v>
          </cell>
          <cell r="CY113">
            <v>0</v>
          </cell>
          <cell r="CZ113">
            <v>9</v>
          </cell>
          <cell r="DA113">
            <v>926904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598957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3834307</v>
          </cell>
          <cell r="DY113">
            <v>55522</v>
          </cell>
          <cell r="DZ113">
            <v>0</v>
          </cell>
          <cell r="EA113">
            <v>0</v>
          </cell>
          <cell r="EB113">
            <v>0</v>
          </cell>
          <cell r="EC113">
            <v>942788</v>
          </cell>
          <cell r="ED113">
            <v>63997</v>
          </cell>
          <cell r="EE113">
            <v>0</v>
          </cell>
          <cell r="EF113">
            <v>4896614</v>
          </cell>
          <cell r="EG113">
            <v>400000</v>
          </cell>
          <cell r="EH113">
            <v>0</v>
          </cell>
          <cell r="EI113">
            <v>4841092</v>
          </cell>
          <cell r="EJ113">
            <v>0</v>
          </cell>
          <cell r="EK113">
            <v>598957</v>
          </cell>
          <cell r="EL113">
            <v>598957</v>
          </cell>
          <cell r="EM113">
            <v>147504</v>
          </cell>
          <cell r="EN113">
            <v>746461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512222</v>
          </cell>
          <cell r="ET113">
            <v>0</v>
          </cell>
          <cell r="EU113">
            <v>6555299</v>
          </cell>
          <cell r="EV113">
            <v>0</v>
          </cell>
          <cell r="EW113">
            <v>11.12824</v>
          </cell>
          <cell r="EX113">
            <v>0.90922000000000003</v>
          </cell>
          <cell r="EY113">
            <v>0</v>
          </cell>
          <cell r="EZ113">
            <v>0</v>
          </cell>
          <cell r="FA113">
            <v>1.34</v>
          </cell>
          <cell r="FB113">
            <v>0.33</v>
          </cell>
          <cell r="FC113">
            <v>0</v>
          </cell>
          <cell r="FD113">
            <v>0</v>
          </cell>
          <cell r="FE113">
            <v>1.14595</v>
          </cell>
          <cell r="FF113">
            <v>0</v>
          </cell>
          <cell r="FG113">
            <v>14.85341</v>
          </cell>
          <cell r="FH113">
            <v>0</v>
          </cell>
          <cell r="FI113">
            <v>0</v>
          </cell>
          <cell r="FJ113">
            <v>11.004020000000001</v>
          </cell>
          <cell r="FK113">
            <v>0.12422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12707942</v>
          </cell>
          <cell r="GK113">
            <v>7413</v>
          </cell>
          <cell r="GL113">
            <v>9059427</v>
          </cell>
          <cell r="GM113">
            <v>0</v>
          </cell>
          <cell r="GN113">
            <v>264844</v>
          </cell>
          <cell r="GO113">
            <v>1036115</v>
          </cell>
          <cell r="GP113">
            <v>455096</v>
          </cell>
          <cell r="GQ113">
            <v>11918</v>
          </cell>
          <cell r="GR113">
            <v>74248</v>
          </cell>
          <cell r="GS113">
            <v>83201</v>
          </cell>
          <cell r="GT113">
            <v>0</v>
          </cell>
          <cell r="GU113">
            <v>335620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12707942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636697</v>
          </cell>
          <cell r="HG113">
            <v>0</v>
          </cell>
          <cell r="HH113">
            <v>76130</v>
          </cell>
          <cell r="HI113">
            <v>237216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9177270</v>
          </cell>
          <cell r="HO113">
            <v>0</v>
          </cell>
          <cell r="HP113">
            <v>323228</v>
          </cell>
          <cell r="HQ113">
            <v>1102036</v>
          </cell>
          <cell r="HR113">
            <v>462993</v>
          </cell>
          <cell r="HS113">
            <v>4021</v>
          </cell>
          <cell r="HT113">
            <v>75149</v>
          </cell>
          <cell r="HU113">
            <v>84176</v>
          </cell>
          <cell r="HV113">
            <v>0</v>
          </cell>
          <cell r="HW113">
            <v>338468</v>
          </cell>
          <cell r="HX113">
            <v>0</v>
          </cell>
          <cell r="HY113">
            <v>0</v>
          </cell>
          <cell r="HZ113">
            <v>0</v>
          </cell>
          <cell r="IA113">
            <v>27183</v>
          </cell>
          <cell r="IB113">
            <v>12984770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639747</v>
          </cell>
          <cell r="II113">
            <v>0</v>
          </cell>
          <cell r="IJ113">
            <v>92306</v>
          </cell>
          <cell r="IK113">
            <v>236685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12984770</v>
          </cell>
          <cell r="IQ113">
            <v>0</v>
          </cell>
          <cell r="IR113">
            <v>0</v>
          </cell>
          <cell r="IS113">
            <v>5.54</v>
          </cell>
          <cell r="IT113">
            <v>0</v>
          </cell>
          <cell r="IU113">
            <v>6.8049999999999997</v>
          </cell>
          <cell r="IV113">
            <v>29.99</v>
          </cell>
          <cell r="IW113">
            <v>1168.0999999999999</v>
          </cell>
          <cell r="IX113">
            <v>0</v>
          </cell>
          <cell r="IY113">
            <v>35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144.34</v>
          </cell>
          <cell r="JI113">
            <v>24.66</v>
          </cell>
          <cell r="JJ113">
            <v>48.4</v>
          </cell>
          <cell r="JK113">
            <v>71.28</v>
          </cell>
          <cell r="JL113">
            <v>10.96</v>
          </cell>
          <cell r="JM113">
            <v>58.69</v>
          </cell>
          <cell r="JN113">
            <v>68.400000000000006</v>
          </cell>
          <cell r="JO113">
            <v>138.05000000000001</v>
          </cell>
          <cell r="JP113">
            <v>12.36</v>
          </cell>
          <cell r="JQ113">
            <v>38.11</v>
          </cell>
          <cell r="JR113">
            <v>0</v>
          </cell>
          <cell r="JS113">
            <v>0</v>
          </cell>
          <cell r="JT113">
            <v>7635</v>
          </cell>
          <cell r="JU113">
            <v>6.7770000000000001</v>
          </cell>
          <cell r="JV113">
            <v>38961</v>
          </cell>
          <cell r="JW113">
            <v>1202</v>
          </cell>
          <cell r="JX113">
            <v>4.9729999999999999</v>
          </cell>
          <cell r="JY113">
            <v>37039</v>
          </cell>
          <cell r="JZ113">
            <v>32741</v>
          </cell>
          <cell r="KA113">
            <v>0</v>
          </cell>
          <cell r="KB113">
            <v>1168.0999999999999</v>
          </cell>
          <cell r="KC113">
            <v>7826</v>
          </cell>
          <cell r="KD113">
            <v>9141551</v>
          </cell>
          <cell r="KE113">
            <v>127492</v>
          </cell>
          <cell r="KF113">
            <v>448015</v>
          </cell>
          <cell r="KG113">
            <v>1080379</v>
          </cell>
        </row>
        <row r="114">
          <cell r="E114">
            <v>2151</v>
          </cell>
          <cell r="F114">
            <v>2151</v>
          </cell>
          <cell r="G114" t="str">
            <v>EXIRA-ELK HORN-KIMBALLTON</v>
          </cell>
          <cell r="H114" t="str">
            <v>Exira-Elk Horn-Kimballton</v>
          </cell>
          <cell r="I114">
            <v>0</v>
          </cell>
          <cell r="J114">
            <v>0</v>
          </cell>
          <cell r="K114">
            <v>0</v>
          </cell>
          <cell r="L114">
            <v>2151</v>
          </cell>
          <cell r="M114">
            <v>3289833</v>
          </cell>
          <cell r="N114">
            <v>110624</v>
          </cell>
          <cell r="O114">
            <v>139833</v>
          </cell>
          <cell r="P114">
            <v>102000</v>
          </cell>
          <cell r="Q114">
            <v>86850</v>
          </cell>
          <cell r="R114">
            <v>95000</v>
          </cell>
          <cell r="S114">
            <v>115000</v>
          </cell>
          <cell r="T114">
            <v>103700</v>
          </cell>
          <cell r="U114">
            <v>0</v>
          </cell>
          <cell r="V114">
            <v>2770658</v>
          </cell>
          <cell r="W114">
            <v>7625</v>
          </cell>
          <cell r="X114">
            <v>681240</v>
          </cell>
          <cell r="Y114">
            <v>41246</v>
          </cell>
          <cell r="Z114">
            <v>85000</v>
          </cell>
          <cell r="AA114">
            <v>286000</v>
          </cell>
          <cell r="AB114">
            <v>7914609</v>
          </cell>
          <cell r="AC114">
            <v>0</v>
          </cell>
          <cell r="AD114">
            <v>0</v>
          </cell>
          <cell r="AE114">
            <v>0</v>
          </cell>
          <cell r="AF114">
            <v>7914609</v>
          </cell>
          <cell r="AG114">
            <v>5284009</v>
          </cell>
          <cell r="AH114">
            <v>13198618</v>
          </cell>
          <cell r="AI114">
            <v>4725000</v>
          </cell>
          <cell r="AJ114">
            <v>146000</v>
          </cell>
          <cell r="AK114">
            <v>372000</v>
          </cell>
          <cell r="AL114">
            <v>180000</v>
          </cell>
          <cell r="AM114">
            <v>380000</v>
          </cell>
          <cell r="AN114">
            <v>145000</v>
          </cell>
          <cell r="AO114">
            <v>701500</v>
          </cell>
          <cell r="AP114">
            <v>411000</v>
          </cell>
          <cell r="AQ114">
            <v>0</v>
          </cell>
          <cell r="AR114">
            <v>2335500</v>
          </cell>
          <cell r="AS114">
            <v>325000</v>
          </cell>
          <cell r="AT114">
            <v>1750000</v>
          </cell>
          <cell r="AU114">
            <v>363000</v>
          </cell>
          <cell r="AV114">
            <v>220055</v>
          </cell>
          <cell r="AW114">
            <v>2333055</v>
          </cell>
          <cell r="AX114">
            <v>9718555</v>
          </cell>
          <cell r="AY114">
            <v>90000</v>
          </cell>
          <cell r="AZ114">
            <v>9808555</v>
          </cell>
          <cell r="BA114">
            <v>3390063</v>
          </cell>
          <cell r="BB114">
            <v>13198618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20</v>
          </cell>
          <cell r="BZ114">
            <v>2022</v>
          </cell>
          <cell r="CA114">
            <v>2026</v>
          </cell>
          <cell r="CB114">
            <v>10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2025</v>
          </cell>
          <cell r="CO114">
            <v>2034</v>
          </cell>
          <cell r="CP114">
            <v>1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2.7</v>
          </cell>
          <cell r="CY114">
            <v>0</v>
          </cell>
          <cell r="CZ114">
            <v>4</v>
          </cell>
          <cell r="DA114">
            <v>331000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316538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2152293</v>
          </cell>
          <cell r="DY114">
            <v>160426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2312719</v>
          </cell>
          <cell r="EG114">
            <v>185000</v>
          </cell>
          <cell r="EH114">
            <v>0</v>
          </cell>
          <cell r="EI114">
            <v>2152293</v>
          </cell>
          <cell r="EJ114">
            <v>0</v>
          </cell>
          <cell r="EK114">
            <v>316538</v>
          </cell>
          <cell r="EL114">
            <v>316538</v>
          </cell>
          <cell r="EM114">
            <v>104458</v>
          </cell>
          <cell r="EN114">
            <v>420996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471162</v>
          </cell>
          <cell r="ET114">
            <v>0</v>
          </cell>
          <cell r="EU114">
            <v>3389875</v>
          </cell>
          <cell r="EV114">
            <v>0</v>
          </cell>
          <cell r="EW114">
            <v>8.01309</v>
          </cell>
          <cell r="EX114">
            <v>0.6452</v>
          </cell>
          <cell r="EY114">
            <v>0</v>
          </cell>
          <cell r="EZ114">
            <v>0</v>
          </cell>
          <cell r="FA114">
            <v>1</v>
          </cell>
          <cell r="FB114">
            <v>0.33</v>
          </cell>
          <cell r="FC114">
            <v>0</v>
          </cell>
          <cell r="FD114">
            <v>0</v>
          </cell>
          <cell r="FE114">
            <v>1.48848</v>
          </cell>
          <cell r="FF114">
            <v>0</v>
          </cell>
          <cell r="FG114">
            <v>11.47677</v>
          </cell>
          <cell r="FH114">
            <v>0</v>
          </cell>
          <cell r="FI114">
            <v>0</v>
          </cell>
          <cell r="FJ114">
            <v>7.5062800000000003</v>
          </cell>
          <cell r="FK114">
            <v>0.50680999999999998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4445512</v>
          </cell>
          <cell r="GK114">
            <v>7462</v>
          </cell>
          <cell r="GL114">
            <v>3037034</v>
          </cell>
          <cell r="GM114">
            <v>0</v>
          </cell>
          <cell r="GN114">
            <v>175402</v>
          </cell>
          <cell r="GO114">
            <v>394217</v>
          </cell>
          <cell r="GP114">
            <v>145380</v>
          </cell>
          <cell r="GQ114">
            <v>10151</v>
          </cell>
          <cell r="GR114">
            <v>24514</v>
          </cell>
          <cell r="GS114">
            <v>26923</v>
          </cell>
          <cell r="GT114">
            <v>0</v>
          </cell>
          <cell r="GU114">
            <v>148168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4445512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252651</v>
          </cell>
          <cell r="HG114">
            <v>0</v>
          </cell>
          <cell r="HH114">
            <v>31232</v>
          </cell>
          <cell r="HI114">
            <v>85250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3277226</v>
          </cell>
          <cell r="HO114">
            <v>0</v>
          </cell>
          <cell r="HP114">
            <v>196272</v>
          </cell>
          <cell r="HQ114">
            <v>436144</v>
          </cell>
          <cell r="HR114">
            <v>157485</v>
          </cell>
          <cell r="HS114">
            <v>0</v>
          </cell>
          <cell r="HT114">
            <v>26491</v>
          </cell>
          <cell r="HU114">
            <v>29100</v>
          </cell>
          <cell r="HV114">
            <v>0</v>
          </cell>
          <cell r="HW114">
            <v>159127</v>
          </cell>
          <cell r="HX114">
            <v>0</v>
          </cell>
          <cell r="HY114">
            <v>0</v>
          </cell>
          <cell r="HZ114">
            <v>0</v>
          </cell>
          <cell r="IA114">
            <v>-8432</v>
          </cell>
          <cell r="IB114">
            <v>4789293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272829</v>
          </cell>
          <cell r="II114">
            <v>0</v>
          </cell>
          <cell r="IJ114">
            <v>38965</v>
          </cell>
          <cell r="IK114">
            <v>76350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4789293</v>
          </cell>
          <cell r="IQ114">
            <v>0</v>
          </cell>
          <cell r="IR114">
            <v>0</v>
          </cell>
          <cell r="IS114">
            <v>23.24</v>
          </cell>
          <cell r="IT114">
            <v>0</v>
          </cell>
          <cell r="IU114">
            <v>2.3029999999999999</v>
          </cell>
          <cell r="IV114">
            <v>0</v>
          </cell>
          <cell r="IW114">
            <v>417</v>
          </cell>
          <cell r="IX114">
            <v>0</v>
          </cell>
          <cell r="IY114">
            <v>8.5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-0.5</v>
          </cell>
          <cell r="JF114">
            <v>-3818</v>
          </cell>
          <cell r="JG114">
            <v>0</v>
          </cell>
          <cell r="JH114">
            <v>56.76</v>
          </cell>
          <cell r="JI114">
            <v>12.33</v>
          </cell>
          <cell r="JJ114">
            <v>16.350000000000001</v>
          </cell>
          <cell r="JK114">
            <v>28.08</v>
          </cell>
          <cell r="JL114">
            <v>13.7</v>
          </cell>
          <cell r="JM114">
            <v>19.98</v>
          </cell>
          <cell r="JN114">
            <v>25.2</v>
          </cell>
          <cell r="JO114">
            <v>58.88</v>
          </cell>
          <cell r="JP114">
            <v>23.79</v>
          </cell>
          <cell r="JQ114">
            <v>0.21</v>
          </cell>
          <cell r="JR114">
            <v>0</v>
          </cell>
          <cell r="JS114">
            <v>0</v>
          </cell>
          <cell r="JT114">
            <v>7684</v>
          </cell>
          <cell r="JU114">
            <v>2.3050000000000002</v>
          </cell>
          <cell r="JV114">
            <v>22302</v>
          </cell>
          <cell r="JW114">
            <v>426.5</v>
          </cell>
          <cell r="JX114">
            <v>1.26</v>
          </cell>
          <cell r="JY114">
            <v>9682</v>
          </cell>
          <cell r="JZ114">
            <v>8504</v>
          </cell>
          <cell r="KA114">
            <v>0</v>
          </cell>
          <cell r="KB114">
            <v>417</v>
          </cell>
          <cell r="KC114">
            <v>7875</v>
          </cell>
          <cell r="KD114">
            <v>3283875</v>
          </cell>
          <cell r="KE114">
            <v>26123</v>
          </cell>
          <cell r="KF114">
            <v>207152</v>
          </cell>
          <cell r="KG114">
            <v>463680</v>
          </cell>
        </row>
        <row r="115">
          <cell r="E115">
            <v>2169</v>
          </cell>
          <cell r="F115">
            <v>2169</v>
          </cell>
          <cell r="G115" t="str">
            <v>FAIRFIELD</v>
          </cell>
          <cell r="H115" t="str">
            <v>Fairfield</v>
          </cell>
          <cell r="I115">
            <v>0</v>
          </cell>
          <cell r="J115">
            <v>0</v>
          </cell>
          <cell r="K115">
            <v>0</v>
          </cell>
          <cell r="L115">
            <v>2169</v>
          </cell>
          <cell r="M115">
            <v>11742764</v>
          </cell>
          <cell r="N115">
            <v>141275</v>
          </cell>
          <cell r="O115">
            <v>161753</v>
          </cell>
          <cell r="P115">
            <v>900000</v>
          </cell>
          <cell r="Q115">
            <v>317976</v>
          </cell>
          <cell r="R115">
            <v>300000</v>
          </cell>
          <cell r="S115">
            <v>92100</v>
          </cell>
          <cell r="T115">
            <v>462000</v>
          </cell>
          <cell r="U115">
            <v>0</v>
          </cell>
          <cell r="V115">
            <v>10006285</v>
          </cell>
          <cell r="W115">
            <v>30697</v>
          </cell>
          <cell r="X115">
            <v>2040000</v>
          </cell>
          <cell r="Y115">
            <v>192202</v>
          </cell>
          <cell r="Z115">
            <v>450000</v>
          </cell>
          <cell r="AA115">
            <v>2645558</v>
          </cell>
          <cell r="AB115">
            <v>29482610</v>
          </cell>
          <cell r="AC115">
            <v>0</v>
          </cell>
          <cell r="AD115">
            <v>40000</v>
          </cell>
          <cell r="AE115">
            <v>20000</v>
          </cell>
          <cell r="AF115">
            <v>29542610</v>
          </cell>
          <cell r="AG115">
            <v>11435562</v>
          </cell>
          <cell r="AH115">
            <v>40978172</v>
          </cell>
          <cell r="AI115">
            <v>15148202</v>
          </cell>
          <cell r="AJ115">
            <v>530000</v>
          </cell>
          <cell r="AK115">
            <v>2239000</v>
          </cell>
          <cell r="AL115">
            <v>763705</v>
          </cell>
          <cell r="AM115">
            <v>1450000</v>
          </cell>
          <cell r="AN115">
            <v>433000</v>
          </cell>
          <cell r="AO115">
            <v>3145742</v>
          </cell>
          <cell r="AP115">
            <v>994000</v>
          </cell>
          <cell r="AQ115">
            <v>0</v>
          </cell>
          <cell r="AR115">
            <v>9555447</v>
          </cell>
          <cell r="AS115">
            <v>1080000</v>
          </cell>
          <cell r="AT115">
            <v>675000</v>
          </cell>
          <cell r="AU115">
            <v>900000</v>
          </cell>
          <cell r="AV115">
            <v>863890</v>
          </cell>
          <cell r="AW115">
            <v>2438890</v>
          </cell>
          <cell r="AX115">
            <v>28222539</v>
          </cell>
          <cell r="AY115">
            <v>1670000</v>
          </cell>
          <cell r="AZ115">
            <v>29892539</v>
          </cell>
          <cell r="BA115">
            <v>11085633</v>
          </cell>
          <cell r="BB115">
            <v>40978172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20</v>
          </cell>
          <cell r="BZ115">
            <v>2023</v>
          </cell>
          <cell r="CA115">
            <v>2027</v>
          </cell>
          <cell r="CB115">
            <v>10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2016</v>
          </cell>
          <cell r="CO115">
            <v>2025</v>
          </cell>
          <cell r="CP115">
            <v>0.67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2.7</v>
          </cell>
          <cell r="CY115">
            <v>0</v>
          </cell>
          <cell r="CZ115">
            <v>1</v>
          </cell>
          <cell r="DA115">
            <v>1209371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655335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7298805</v>
          </cell>
          <cell r="DY115">
            <v>857093</v>
          </cell>
          <cell r="DZ115">
            <v>0</v>
          </cell>
          <cell r="EA115">
            <v>0</v>
          </cell>
          <cell r="EB115">
            <v>0</v>
          </cell>
          <cell r="EC115">
            <v>1225132</v>
          </cell>
          <cell r="ED115">
            <v>1228359</v>
          </cell>
          <cell r="EE115">
            <v>0</v>
          </cell>
          <cell r="EF115">
            <v>10609389</v>
          </cell>
          <cell r="EG115">
            <v>0</v>
          </cell>
          <cell r="EH115">
            <v>0</v>
          </cell>
          <cell r="EI115">
            <v>9752296</v>
          </cell>
          <cell r="EJ115">
            <v>239936</v>
          </cell>
          <cell r="EK115">
            <v>415399</v>
          </cell>
          <cell r="EL115">
            <v>655335</v>
          </cell>
          <cell r="EM115">
            <v>322777</v>
          </cell>
          <cell r="EN115">
            <v>978112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11587498</v>
          </cell>
          <cell r="EV115">
            <v>0</v>
          </cell>
          <cell r="EW115">
            <v>11.116479999999999</v>
          </cell>
          <cell r="EX115">
            <v>0</v>
          </cell>
          <cell r="EY115">
            <v>0</v>
          </cell>
          <cell r="EZ115">
            <v>0</v>
          </cell>
          <cell r="FA115">
            <v>0.67</v>
          </cell>
          <cell r="FB115">
            <v>0.33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12.116479999999999</v>
          </cell>
          <cell r="FH115">
            <v>0</v>
          </cell>
          <cell r="FI115">
            <v>0</v>
          </cell>
          <cell r="FJ115">
            <v>10.240209999999999</v>
          </cell>
          <cell r="FK115">
            <v>0.87626999999999999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17352551</v>
          </cell>
          <cell r="GK115">
            <v>7413</v>
          </cell>
          <cell r="GL115">
            <v>11915656</v>
          </cell>
          <cell r="GM115">
            <v>0</v>
          </cell>
          <cell r="GN115">
            <v>267728</v>
          </cell>
          <cell r="GO115">
            <v>2061926</v>
          </cell>
          <cell r="GP115">
            <v>606355</v>
          </cell>
          <cell r="GQ115">
            <v>0</v>
          </cell>
          <cell r="GR115">
            <v>103768</v>
          </cell>
          <cell r="GS115">
            <v>114036</v>
          </cell>
          <cell r="GT115">
            <v>0</v>
          </cell>
          <cell r="GU115">
            <v>481817</v>
          </cell>
          <cell r="GV115">
            <v>0</v>
          </cell>
          <cell r="GW115">
            <v>0</v>
          </cell>
          <cell r="GX115">
            <v>0</v>
          </cell>
          <cell r="GY115">
            <v>-24822</v>
          </cell>
          <cell r="GZ115">
            <v>17352551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969458</v>
          </cell>
          <cell r="HG115">
            <v>0</v>
          </cell>
          <cell r="HH115">
            <v>98537</v>
          </cell>
          <cell r="HI115">
            <v>222390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11973971</v>
          </cell>
          <cell r="HO115">
            <v>60842</v>
          </cell>
          <cell r="HP115">
            <v>314867</v>
          </cell>
          <cell r="HQ115">
            <v>1980595</v>
          </cell>
          <cell r="HR115">
            <v>605520</v>
          </cell>
          <cell r="HS115">
            <v>835</v>
          </cell>
          <cell r="HT115">
            <v>105203</v>
          </cell>
          <cell r="HU115">
            <v>115632</v>
          </cell>
          <cell r="HV115">
            <v>0</v>
          </cell>
          <cell r="HW115">
            <v>523161</v>
          </cell>
          <cell r="HX115">
            <v>0</v>
          </cell>
          <cell r="HY115">
            <v>0</v>
          </cell>
          <cell r="HZ115">
            <v>0</v>
          </cell>
          <cell r="IA115">
            <v>-8970</v>
          </cell>
          <cell r="IB115">
            <v>17484033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984929</v>
          </cell>
          <cell r="II115">
            <v>0</v>
          </cell>
          <cell r="IJ115">
            <v>120885</v>
          </cell>
          <cell r="IK115">
            <v>190875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17484033</v>
          </cell>
          <cell r="IQ115">
            <v>0</v>
          </cell>
          <cell r="IR115">
            <v>0</v>
          </cell>
          <cell r="IS115">
            <v>20.52</v>
          </cell>
          <cell r="IT115">
            <v>125</v>
          </cell>
          <cell r="IU115">
            <v>8.6199999999999992</v>
          </cell>
          <cell r="IV115">
            <v>12.1</v>
          </cell>
          <cell r="IW115">
            <v>1525.8</v>
          </cell>
          <cell r="IX115">
            <v>0</v>
          </cell>
          <cell r="IY115">
            <v>23.5</v>
          </cell>
          <cell r="IZ115">
            <v>0</v>
          </cell>
          <cell r="JA115">
            <v>0</v>
          </cell>
          <cell r="JB115">
            <v>0</v>
          </cell>
          <cell r="JC115">
            <v>1418</v>
          </cell>
          <cell r="JD115">
            <v>1466</v>
          </cell>
          <cell r="JE115">
            <v>0</v>
          </cell>
          <cell r="JF115">
            <v>0</v>
          </cell>
          <cell r="JG115">
            <v>4.09</v>
          </cell>
          <cell r="JH115">
            <v>259.41000000000003</v>
          </cell>
          <cell r="JI115">
            <v>104.12</v>
          </cell>
          <cell r="JJ115">
            <v>88.33</v>
          </cell>
          <cell r="JK115">
            <v>66.959999999999994</v>
          </cell>
          <cell r="JL115">
            <v>87.68</v>
          </cell>
          <cell r="JM115">
            <v>88.34</v>
          </cell>
          <cell r="JN115">
            <v>66.239999999999995</v>
          </cell>
          <cell r="JO115">
            <v>242.26</v>
          </cell>
          <cell r="JP115">
            <v>22.04</v>
          </cell>
          <cell r="JQ115">
            <v>13.77</v>
          </cell>
          <cell r="JR115">
            <v>152</v>
          </cell>
          <cell r="JS115">
            <v>0</v>
          </cell>
          <cell r="JT115">
            <v>7635</v>
          </cell>
          <cell r="JU115">
            <v>7.9960000000000004</v>
          </cell>
          <cell r="JV115">
            <v>36608</v>
          </cell>
          <cell r="JW115">
            <v>1568.3</v>
          </cell>
          <cell r="JX115">
            <v>0.98099999999999998</v>
          </cell>
          <cell r="JY115">
            <v>-145</v>
          </cell>
          <cell r="JZ115">
            <v>6621</v>
          </cell>
          <cell r="KA115">
            <v>1389</v>
          </cell>
          <cell r="KB115">
            <v>1525.8</v>
          </cell>
          <cell r="KC115">
            <v>7826</v>
          </cell>
          <cell r="KD115">
            <v>11940911</v>
          </cell>
          <cell r="KE115">
            <v>152800</v>
          </cell>
          <cell r="KF115">
            <v>342826</v>
          </cell>
          <cell r="KG115">
            <v>1895927</v>
          </cell>
        </row>
        <row r="116">
          <cell r="E116">
            <v>2295</v>
          </cell>
          <cell r="F116">
            <v>2295</v>
          </cell>
          <cell r="G116" t="str">
            <v>FOREST CITY</v>
          </cell>
          <cell r="H116" t="str">
            <v>Forest City</v>
          </cell>
          <cell r="I116">
            <v>0</v>
          </cell>
          <cell r="J116">
            <v>0</v>
          </cell>
          <cell r="K116">
            <v>0</v>
          </cell>
          <cell r="L116">
            <v>2295</v>
          </cell>
          <cell r="M116">
            <v>5481557</v>
          </cell>
          <cell r="N116">
            <v>36498</v>
          </cell>
          <cell r="O116">
            <v>719425</v>
          </cell>
          <cell r="P116">
            <v>975210</v>
          </cell>
          <cell r="Q116">
            <v>334785</v>
          </cell>
          <cell r="R116">
            <v>403038</v>
          </cell>
          <cell r="S116">
            <v>196421</v>
          </cell>
          <cell r="T116">
            <v>754285</v>
          </cell>
          <cell r="U116">
            <v>0</v>
          </cell>
          <cell r="V116">
            <v>8154608</v>
          </cell>
          <cell r="W116">
            <v>27351</v>
          </cell>
          <cell r="X116">
            <v>1548943</v>
          </cell>
          <cell r="Y116">
            <v>0</v>
          </cell>
          <cell r="Z116">
            <v>153577</v>
          </cell>
          <cell r="AA116">
            <v>888342</v>
          </cell>
          <cell r="AB116">
            <v>19674040</v>
          </cell>
          <cell r="AC116">
            <v>0</v>
          </cell>
          <cell r="AD116">
            <v>25000</v>
          </cell>
          <cell r="AE116">
            <v>0</v>
          </cell>
          <cell r="AF116">
            <v>19699040</v>
          </cell>
          <cell r="AG116">
            <v>10580976</v>
          </cell>
          <cell r="AH116">
            <v>30280016</v>
          </cell>
          <cell r="AI116">
            <v>10723052</v>
          </cell>
          <cell r="AJ116">
            <v>2120973</v>
          </cell>
          <cell r="AK116">
            <v>606077</v>
          </cell>
          <cell r="AL116">
            <v>497607</v>
          </cell>
          <cell r="AM116">
            <v>959843</v>
          </cell>
          <cell r="AN116">
            <v>421114</v>
          </cell>
          <cell r="AO116">
            <v>1422199</v>
          </cell>
          <cell r="AP116">
            <v>869387</v>
          </cell>
          <cell r="AQ116">
            <v>0</v>
          </cell>
          <cell r="AR116">
            <v>6897200</v>
          </cell>
          <cell r="AS116">
            <v>794808</v>
          </cell>
          <cell r="AT116">
            <v>1517626</v>
          </cell>
          <cell r="AU116">
            <v>0</v>
          </cell>
          <cell r="AV116">
            <v>604294</v>
          </cell>
          <cell r="AW116">
            <v>2121920</v>
          </cell>
          <cell r="AX116">
            <v>20536980</v>
          </cell>
          <cell r="AY116">
            <v>71992</v>
          </cell>
          <cell r="AZ116">
            <v>20608972</v>
          </cell>
          <cell r="BA116">
            <v>9671044</v>
          </cell>
          <cell r="BB116">
            <v>30280016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20</v>
          </cell>
          <cell r="BZ116">
            <v>2025</v>
          </cell>
          <cell r="CA116">
            <v>2029</v>
          </cell>
          <cell r="CB116">
            <v>10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20</v>
          </cell>
          <cell r="CN116">
            <v>2019</v>
          </cell>
          <cell r="CO116">
            <v>2028</v>
          </cell>
          <cell r="CP116">
            <v>1.34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2.7</v>
          </cell>
          <cell r="CY116">
            <v>0</v>
          </cell>
          <cell r="CZ116">
            <v>7</v>
          </cell>
          <cell r="DA116">
            <v>826191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2</v>
          </cell>
          <cell r="DI116">
            <v>722587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4144001</v>
          </cell>
          <cell r="DY116">
            <v>23275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4167276</v>
          </cell>
          <cell r="EG116">
            <v>625000</v>
          </cell>
          <cell r="EH116">
            <v>0</v>
          </cell>
          <cell r="EI116">
            <v>4144001</v>
          </cell>
          <cell r="EJ116">
            <v>0</v>
          </cell>
          <cell r="EK116">
            <v>547829</v>
          </cell>
          <cell r="EL116">
            <v>547829</v>
          </cell>
          <cell r="EM116">
            <v>177950</v>
          </cell>
          <cell r="EN116">
            <v>725779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5518052</v>
          </cell>
          <cell r="EV116">
            <v>0</v>
          </cell>
          <cell r="EW116">
            <v>8.2479499999999994</v>
          </cell>
          <cell r="EX116">
            <v>1.2374499999999999</v>
          </cell>
          <cell r="EY116">
            <v>0</v>
          </cell>
          <cell r="EZ116">
            <v>0</v>
          </cell>
          <cell r="FA116">
            <v>1.0159199999999999</v>
          </cell>
          <cell r="FB116">
            <v>0.33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10.83132</v>
          </cell>
          <cell r="FH116">
            <v>0</v>
          </cell>
          <cell r="FI116">
            <v>0</v>
          </cell>
          <cell r="FJ116">
            <v>8.2047899999999991</v>
          </cell>
          <cell r="FK116">
            <v>4.3159999999999997E-2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11281697</v>
          </cell>
          <cell r="GK116">
            <v>7413</v>
          </cell>
          <cell r="GL116">
            <v>7842954</v>
          </cell>
          <cell r="GM116">
            <v>0</v>
          </cell>
          <cell r="GN116">
            <v>245059</v>
          </cell>
          <cell r="GO116">
            <v>1026256</v>
          </cell>
          <cell r="GP116">
            <v>391882</v>
          </cell>
          <cell r="GQ116">
            <v>28887</v>
          </cell>
          <cell r="GR116">
            <v>65634</v>
          </cell>
          <cell r="GS116">
            <v>73197</v>
          </cell>
          <cell r="GT116">
            <v>0</v>
          </cell>
          <cell r="GU116">
            <v>382308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11281697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597319</v>
          </cell>
          <cell r="HG116">
            <v>0</v>
          </cell>
          <cell r="HH116">
            <v>79118</v>
          </cell>
          <cell r="HI116">
            <v>259455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8057979</v>
          </cell>
          <cell r="HO116">
            <v>0</v>
          </cell>
          <cell r="HP116">
            <v>260483</v>
          </cell>
          <cell r="HQ116">
            <v>1160367</v>
          </cell>
          <cell r="HR116">
            <v>407201</v>
          </cell>
          <cell r="HS116">
            <v>13568</v>
          </cell>
          <cell r="HT116">
            <v>67842</v>
          </cell>
          <cell r="HU116">
            <v>75640</v>
          </cell>
          <cell r="HV116">
            <v>0</v>
          </cell>
          <cell r="HW116">
            <v>391184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11677357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617644</v>
          </cell>
          <cell r="II116">
            <v>0</v>
          </cell>
          <cell r="IJ116">
            <v>96540</v>
          </cell>
          <cell r="IK116">
            <v>213780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11677357</v>
          </cell>
          <cell r="IQ116">
            <v>0</v>
          </cell>
          <cell r="IR116">
            <v>0</v>
          </cell>
          <cell r="IS116">
            <v>23.57</v>
          </cell>
          <cell r="IT116">
            <v>31</v>
          </cell>
          <cell r="IU116">
            <v>4.9470000000000001</v>
          </cell>
          <cell r="IV116">
            <v>5.6</v>
          </cell>
          <cell r="IW116">
            <v>1055.7</v>
          </cell>
          <cell r="IX116">
            <v>0</v>
          </cell>
          <cell r="IY116">
            <v>27.5</v>
          </cell>
          <cell r="IZ116">
            <v>0</v>
          </cell>
          <cell r="JA116">
            <v>0</v>
          </cell>
          <cell r="JB116">
            <v>0</v>
          </cell>
          <cell r="JC116">
            <v>513</v>
          </cell>
          <cell r="JD116">
            <v>508</v>
          </cell>
          <cell r="JE116">
            <v>0</v>
          </cell>
          <cell r="JF116">
            <v>0</v>
          </cell>
          <cell r="JG116">
            <v>1.51</v>
          </cell>
          <cell r="JH116">
            <v>151.97999999999999</v>
          </cell>
          <cell r="JI116">
            <v>45.21</v>
          </cell>
          <cell r="JJ116">
            <v>36.93</v>
          </cell>
          <cell r="JK116">
            <v>69.84</v>
          </cell>
          <cell r="JL116">
            <v>54.8</v>
          </cell>
          <cell r="JM116">
            <v>46.01</v>
          </cell>
          <cell r="JN116">
            <v>68.400000000000006</v>
          </cell>
          <cell r="JO116">
            <v>169.21</v>
          </cell>
          <cell r="JP116">
            <v>25.06</v>
          </cell>
          <cell r="JQ116">
            <v>3.29</v>
          </cell>
          <cell r="JR116">
            <v>29</v>
          </cell>
          <cell r="JS116">
            <v>0</v>
          </cell>
          <cell r="JT116">
            <v>7635</v>
          </cell>
          <cell r="JU116">
            <v>5.2430000000000003</v>
          </cell>
          <cell r="JV116">
            <v>34177</v>
          </cell>
          <cell r="JW116">
            <v>1055.4000000000001</v>
          </cell>
          <cell r="JX116">
            <v>0</v>
          </cell>
          <cell r="JY116">
            <v>0</v>
          </cell>
          <cell r="JZ116">
            <v>0</v>
          </cell>
          <cell r="KA116">
            <v>522</v>
          </cell>
          <cell r="KB116">
            <v>1055.7</v>
          </cell>
          <cell r="KC116">
            <v>7826</v>
          </cell>
          <cell r="KD116">
            <v>8261908</v>
          </cell>
          <cell r="KE116">
            <v>0</v>
          </cell>
          <cell r="KF116">
            <v>262899</v>
          </cell>
          <cell r="KG116">
            <v>1324237</v>
          </cell>
        </row>
        <row r="117">
          <cell r="E117">
            <v>2313</v>
          </cell>
          <cell r="F117">
            <v>2313</v>
          </cell>
          <cell r="G117" t="str">
            <v>FORT DODGE</v>
          </cell>
          <cell r="H117" t="str">
            <v>Fort Dodge</v>
          </cell>
          <cell r="I117">
            <v>0</v>
          </cell>
          <cell r="J117">
            <v>0</v>
          </cell>
          <cell r="K117">
            <v>0</v>
          </cell>
          <cell r="L117">
            <v>2313</v>
          </cell>
          <cell r="M117">
            <v>17025439</v>
          </cell>
          <cell r="N117">
            <v>1195558</v>
          </cell>
          <cell r="O117">
            <v>521234</v>
          </cell>
          <cell r="P117">
            <v>1272253</v>
          </cell>
          <cell r="Q117">
            <v>1320000</v>
          </cell>
          <cell r="R117">
            <v>440000</v>
          </cell>
          <cell r="S117">
            <v>636221</v>
          </cell>
          <cell r="T117">
            <v>5338889</v>
          </cell>
          <cell r="U117">
            <v>11293</v>
          </cell>
          <cell r="V117">
            <v>30804993</v>
          </cell>
          <cell r="W117">
            <v>132901</v>
          </cell>
          <cell r="X117">
            <v>113711</v>
          </cell>
          <cell r="Y117">
            <v>0</v>
          </cell>
          <cell r="Z117">
            <v>911500</v>
          </cell>
          <cell r="AA117">
            <v>5394721</v>
          </cell>
          <cell r="AB117">
            <v>65118713</v>
          </cell>
          <cell r="AC117">
            <v>0</v>
          </cell>
          <cell r="AD117">
            <v>2291028</v>
          </cell>
          <cell r="AE117">
            <v>2000</v>
          </cell>
          <cell r="AF117">
            <v>67411741</v>
          </cell>
          <cell r="AG117">
            <v>31036103</v>
          </cell>
          <cell r="AH117">
            <v>98447844</v>
          </cell>
          <cell r="AI117">
            <v>32343878</v>
          </cell>
          <cell r="AJ117">
            <v>3820450</v>
          </cell>
          <cell r="AK117">
            <v>2054412</v>
          </cell>
          <cell r="AL117">
            <v>846705</v>
          </cell>
          <cell r="AM117">
            <v>3051251</v>
          </cell>
          <cell r="AN117">
            <v>1735078</v>
          </cell>
          <cell r="AO117">
            <v>4935492</v>
          </cell>
          <cell r="AP117">
            <v>1527606</v>
          </cell>
          <cell r="AQ117">
            <v>0</v>
          </cell>
          <cell r="AR117">
            <v>17970994</v>
          </cell>
          <cell r="AS117">
            <v>3016345</v>
          </cell>
          <cell r="AT117">
            <v>6000000</v>
          </cell>
          <cell r="AU117">
            <v>5473228</v>
          </cell>
          <cell r="AV117">
            <v>2092281</v>
          </cell>
          <cell r="AW117">
            <v>13565509</v>
          </cell>
          <cell r="AX117">
            <v>66896726</v>
          </cell>
          <cell r="AY117">
            <v>2291028</v>
          </cell>
          <cell r="AZ117">
            <v>69187754</v>
          </cell>
          <cell r="BA117">
            <v>29260090</v>
          </cell>
          <cell r="BB117">
            <v>98447844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20</v>
          </cell>
          <cell r="BZ117">
            <v>2025</v>
          </cell>
          <cell r="CA117">
            <v>2029</v>
          </cell>
          <cell r="CB117">
            <v>10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20</v>
          </cell>
          <cell r="CN117">
            <v>2025</v>
          </cell>
          <cell r="CO117">
            <v>2034</v>
          </cell>
          <cell r="CP117">
            <v>1.34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2.7</v>
          </cell>
          <cell r="CY117">
            <v>0</v>
          </cell>
          <cell r="CZ117">
            <v>1</v>
          </cell>
          <cell r="DA117">
            <v>2756161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1</v>
          </cell>
          <cell r="DI117">
            <v>1719127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10349592</v>
          </cell>
          <cell r="DY117">
            <v>1557023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11906615</v>
          </cell>
          <cell r="EG117">
            <v>1300000</v>
          </cell>
          <cell r="EH117">
            <v>0</v>
          </cell>
          <cell r="EI117">
            <v>10349592</v>
          </cell>
          <cell r="EJ117">
            <v>0</v>
          </cell>
          <cell r="EK117">
            <v>1449366</v>
          </cell>
          <cell r="EL117">
            <v>1449366</v>
          </cell>
          <cell r="EM117">
            <v>423367</v>
          </cell>
          <cell r="EN117">
            <v>1872733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3182200</v>
          </cell>
          <cell r="ET117">
            <v>0</v>
          </cell>
          <cell r="EU117">
            <v>18261551</v>
          </cell>
          <cell r="EV117">
            <v>0</v>
          </cell>
          <cell r="EW117">
            <v>10.16033</v>
          </cell>
          <cell r="EX117">
            <v>1.12378</v>
          </cell>
          <cell r="EY117">
            <v>0</v>
          </cell>
          <cell r="EZ117">
            <v>0</v>
          </cell>
          <cell r="FA117">
            <v>1.1297299999999999</v>
          </cell>
          <cell r="FB117">
            <v>0.33</v>
          </cell>
          <cell r="FC117">
            <v>0</v>
          </cell>
          <cell r="FD117">
            <v>0</v>
          </cell>
          <cell r="FE117">
            <v>2.4804200000000001</v>
          </cell>
          <cell r="FF117">
            <v>0</v>
          </cell>
          <cell r="FG117">
            <v>15.224259999999999</v>
          </cell>
          <cell r="FH117">
            <v>0</v>
          </cell>
          <cell r="FI117">
            <v>0</v>
          </cell>
          <cell r="FJ117">
            <v>8.9466800000000006</v>
          </cell>
          <cell r="FK117">
            <v>1.2136499999999999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39698023</v>
          </cell>
          <cell r="GK117">
            <v>7413</v>
          </cell>
          <cell r="GL117">
            <v>27100445</v>
          </cell>
          <cell r="GM117">
            <v>0</v>
          </cell>
          <cell r="GN117">
            <v>581943</v>
          </cell>
          <cell r="GO117">
            <v>4521930</v>
          </cell>
          <cell r="GP117">
            <v>1425502</v>
          </cell>
          <cell r="GQ117">
            <v>0</v>
          </cell>
          <cell r="GR117">
            <v>258442</v>
          </cell>
          <cell r="GS117">
            <v>289604</v>
          </cell>
          <cell r="GT117">
            <v>0</v>
          </cell>
          <cell r="GU117">
            <v>1321023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39698023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1835784</v>
          </cell>
          <cell r="HG117">
            <v>0</v>
          </cell>
          <cell r="HH117">
            <v>230724</v>
          </cell>
          <cell r="HI117">
            <v>800604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27188235</v>
          </cell>
          <cell r="HO117">
            <v>183214</v>
          </cell>
          <cell r="HP117">
            <v>612953</v>
          </cell>
          <cell r="HQ117">
            <v>4482814</v>
          </cell>
          <cell r="HR117">
            <v>1426504</v>
          </cell>
          <cell r="HS117">
            <v>0</v>
          </cell>
          <cell r="HT117">
            <v>257145</v>
          </cell>
          <cell r="HU117">
            <v>288033</v>
          </cell>
          <cell r="HV117">
            <v>0</v>
          </cell>
          <cell r="HW117">
            <v>1319885</v>
          </cell>
          <cell r="HX117">
            <v>0</v>
          </cell>
          <cell r="HY117">
            <v>0</v>
          </cell>
          <cell r="HZ117">
            <v>0</v>
          </cell>
          <cell r="IA117">
            <v>-30838</v>
          </cell>
          <cell r="IB117">
            <v>39890216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1839909</v>
          </cell>
          <cell r="II117">
            <v>0</v>
          </cell>
          <cell r="IJ117">
            <v>279279</v>
          </cell>
          <cell r="IK117">
            <v>836143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39890216</v>
          </cell>
          <cell r="IQ117">
            <v>0</v>
          </cell>
          <cell r="IR117">
            <v>3.6</v>
          </cell>
          <cell r="IS117">
            <v>30.23</v>
          </cell>
          <cell r="IT117">
            <v>556</v>
          </cell>
          <cell r="IU117">
            <v>22.111999999999998</v>
          </cell>
          <cell r="IV117">
            <v>27.94</v>
          </cell>
          <cell r="IW117">
            <v>3521.8</v>
          </cell>
          <cell r="IX117">
            <v>0</v>
          </cell>
          <cell r="IY117">
            <v>104.5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587.14</v>
          </cell>
          <cell r="JI117">
            <v>213.72</v>
          </cell>
          <cell r="JJ117">
            <v>183.34</v>
          </cell>
          <cell r="JK117">
            <v>190.08</v>
          </cell>
          <cell r="JL117">
            <v>209.61</v>
          </cell>
          <cell r="JM117">
            <v>165.22</v>
          </cell>
          <cell r="JN117">
            <v>176.4</v>
          </cell>
          <cell r="JO117">
            <v>551.23</v>
          </cell>
          <cell r="JP117">
            <v>37.14</v>
          </cell>
          <cell r="JQ117">
            <v>28.77</v>
          </cell>
          <cell r="JR117">
            <v>602</v>
          </cell>
          <cell r="JS117">
            <v>4.3</v>
          </cell>
          <cell r="JT117">
            <v>7635</v>
          </cell>
          <cell r="JU117">
            <v>20.69</v>
          </cell>
          <cell r="JV117">
            <v>93962</v>
          </cell>
          <cell r="JW117">
            <v>3561</v>
          </cell>
          <cell r="JX117">
            <v>-6</v>
          </cell>
          <cell r="JY117">
            <v>0</v>
          </cell>
          <cell r="JZ117">
            <v>-40494</v>
          </cell>
          <cell r="KA117">
            <v>0</v>
          </cell>
          <cell r="KB117">
            <v>3521.8</v>
          </cell>
          <cell r="KC117">
            <v>7826</v>
          </cell>
          <cell r="KD117">
            <v>27561607</v>
          </cell>
          <cell r="KE117">
            <v>0</v>
          </cell>
          <cell r="KF117">
            <v>677732</v>
          </cell>
          <cell r="KG117">
            <v>4313926</v>
          </cell>
        </row>
        <row r="118">
          <cell r="E118">
            <v>2322</v>
          </cell>
          <cell r="F118">
            <v>2322</v>
          </cell>
          <cell r="G118" t="str">
            <v>FORT MADISON</v>
          </cell>
          <cell r="H118" t="str">
            <v>Fort Madison</v>
          </cell>
          <cell r="I118">
            <v>0</v>
          </cell>
          <cell r="J118">
            <v>0</v>
          </cell>
          <cell r="K118">
            <v>0</v>
          </cell>
          <cell r="L118">
            <v>2322</v>
          </cell>
          <cell r="M118">
            <v>8873268</v>
          </cell>
          <cell r="N118">
            <v>961388</v>
          </cell>
          <cell r="O118">
            <v>504868</v>
          </cell>
          <cell r="P118">
            <v>308433</v>
          </cell>
          <cell r="Q118">
            <v>478000</v>
          </cell>
          <cell r="R118">
            <v>305000</v>
          </cell>
          <cell r="S118">
            <v>490000</v>
          </cell>
          <cell r="T118">
            <v>333700</v>
          </cell>
          <cell r="U118">
            <v>0</v>
          </cell>
          <cell r="V118">
            <v>16536373</v>
          </cell>
          <cell r="W118">
            <v>63584</v>
          </cell>
          <cell r="X118">
            <v>2520000</v>
          </cell>
          <cell r="Y118">
            <v>0</v>
          </cell>
          <cell r="Z118">
            <v>594500</v>
          </cell>
          <cell r="AA118">
            <v>1469000</v>
          </cell>
          <cell r="AB118">
            <v>33438114</v>
          </cell>
          <cell r="AC118">
            <v>0</v>
          </cell>
          <cell r="AD118">
            <v>2044645</v>
          </cell>
          <cell r="AE118">
            <v>0</v>
          </cell>
          <cell r="AF118">
            <v>35482759</v>
          </cell>
          <cell r="AG118">
            <v>11741449</v>
          </cell>
          <cell r="AH118">
            <v>47224208</v>
          </cell>
          <cell r="AI118">
            <v>21023970</v>
          </cell>
          <cell r="AJ118">
            <v>1000640</v>
          </cell>
          <cell r="AK118">
            <v>1357196</v>
          </cell>
          <cell r="AL118">
            <v>766239</v>
          </cell>
          <cell r="AM118">
            <v>1459082</v>
          </cell>
          <cell r="AN118">
            <v>352921</v>
          </cell>
          <cell r="AO118">
            <v>2405346</v>
          </cell>
          <cell r="AP118">
            <v>1426655</v>
          </cell>
          <cell r="AQ118">
            <v>0</v>
          </cell>
          <cell r="AR118">
            <v>8768079</v>
          </cell>
          <cell r="AS118">
            <v>1065000</v>
          </cell>
          <cell r="AT118">
            <v>2005000</v>
          </cell>
          <cell r="AU118">
            <v>1984645</v>
          </cell>
          <cell r="AV118">
            <v>1186564</v>
          </cell>
          <cell r="AW118">
            <v>5176209</v>
          </cell>
          <cell r="AX118">
            <v>36033258</v>
          </cell>
          <cell r="AY118">
            <v>2044645</v>
          </cell>
          <cell r="AZ118">
            <v>38077903</v>
          </cell>
          <cell r="BA118">
            <v>9146305</v>
          </cell>
          <cell r="BB118">
            <v>47224208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20</v>
          </cell>
          <cell r="BZ118">
            <v>2023</v>
          </cell>
          <cell r="CA118">
            <v>2027</v>
          </cell>
          <cell r="CB118">
            <v>10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2021</v>
          </cell>
          <cell r="CO118">
            <v>2030</v>
          </cell>
          <cell r="CP118">
            <v>1.34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2.7</v>
          </cell>
          <cell r="CY118">
            <v>0</v>
          </cell>
          <cell r="CZ118">
            <v>3</v>
          </cell>
          <cell r="DA118">
            <v>1621003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1123440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7256913</v>
          </cell>
          <cell r="DY118">
            <v>635604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7892517</v>
          </cell>
          <cell r="EG118">
            <v>542000</v>
          </cell>
          <cell r="EH118">
            <v>0</v>
          </cell>
          <cell r="EI118">
            <v>7256913</v>
          </cell>
          <cell r="EJ118">
            <v>0</v>
          </cell>
          <cell r="EK118">
            <v>1123440</v>
          </cell>
          <cell r="EL118">
            <v>1123440</v>
          </cell>
          <cell r="EM118">
            <v>276668</v>
          </cell>
          <cell r="EN118">
            <v>1400108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9834628</v>
          </cell>
          <cell r="EV118">
            <v>0</v>
          </cell>
          <cell r="EW118">
            <v>9.4634599999999995</v>
          </cell>
          <cell r="EX118">
            <v>0.65017999999999998</v>
          </cell>
          <cell r="EY118">
            <v>0</v>
          </cell>
          <cell r="EZ118">
            <v>0</v>
          </cell>
          <cell r="FA118">
            <v>1.34</v>
          </cell>
          <cell r="FB118">
            <v>0.33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11.78364</v>
          </cell>
          <cell r="FH118">
            <v>0</v>
          </cell>
          <cell r="FI118">
            <v>0</v>
          </cell>
          <cell r="FJ118">
            <v>8.70533</v>
          </cell>
          <cell r="FK118">
            <v>0.75812999999999997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21750034</v>
          </cell>
          <cell r="GK118">
            <v>7413</v>
          </cell>
          <cell r="GL118">
            <v>15169963</v>
          </cell>
          <cell r="GM118">
            <v>8869</v>
          </cell>
          <cell r="GN118">
            <v>149439</v>
          </cell>
          <cell r="GO118">
            <v>2640288</v>
          </cell>
          <cell r="GP118">
            <v>772618</v>
          </cell>
          <cell r="GQ118">
            <v>0</v>
          </cell>
          <cell r="GR118">
            <v>139543</v>
          </cell>
          <cell r="GS118">
            <v>153352</v>
          </cell>
          <cell r="GT118">
            <v>0</v>
          </cell>
          <cell r="GU118">
            <v>485238</v>
          </cell>
          <cell r="GV118">
            <v>0</v>
          </cell>
          <cell r="GW118">
            <v>0</v>
          </cell>
          <cell r="GX118">
            <v>0</v>
          </cell>
          <cell r="GY118">
            <v>1445</v>
          </cell>
          <cell r="GZ118">
            <v>21750034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1121412</v>
          </cell>
          <cell r="HG118">
            <v>0</v>
          </cell>
          <cell r="HH118">
            <v>133370</v>
          </cell>
          <cell r="HI118">
            <v>285308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16049534</v>
          </cell>
          <cell r="HO118">
            <v>0</v>
          </cell>
          <cell r="HP118">
            <v>186004</v>
          </cell>
          <cell r="HQ118">
            <v>2759136</v>
          </cell>
          <cell r="HR118">
            <v>816151</v>
          </cell>
          <cell r="HS118">
            <v>0</v>
          </cell>
          <cell r="HT118">
            <v>148577</v>
          </cell>
          <cell r="HU118">
            <v>163305</v>
          </cell>
          <cell r="HV118">
            <v>0</v>
          </cell>
          <cell r="HW118">
            <v>685278</v>
          </cell>
          <cell r="HX118">
            <v>0</v>
          </cell>
          <cell r="HY118">
            <v>0</v>
          </cell>
          <cell r="HZ118">
            <v>0</v>
          </cell>
          <cell r="IA118">
            <v>1616</v>
          </cell>
          <cell r="IB118">
            <v>23147482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1170492</v>
          </cell>
          <cell r="II118">
            <v>0</v>
          </cell>
          <cell r="IJ118">
            <v>163791</v>
          </cell>
          <cell r="IK118">
            <v>221415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23147482</v>
          </cell>
          <cell r="IQ118">
            <v>0</v>
          </cell>
          <cell r="IR118">
            <v>7.6</v>
          </cell>
          <cell r="IS118">
            <v>9.76</v>
          </cell>
          <cell r="IT118">
            <v>296</v>
          </cell>
          <cell r="IU118">
            <v>12.362</v>
          </cell>
          <cell r="IV118">
            <v>2.2400000000000002</v>
          </cell>
          <cell r="IW118">
            <v>2064.6</v>
          </cell>
          <cell r="IX118">
            <v>0</v>
          </cell>
          <cell r="IY118">
            <v>28.5</v>
          </cell>
          <cell r="IZ118">
            <v>0</v>
          </cell>
          <cell r="JA118">
            <v>0</v>
          </cell>
          <cell r="JB118">
            <v>0</v>
          </cell>
          <cell r="JC118">
            <v>1912</v>
          </cell>
          <cell r="JD118">
            <v>1868</v>
          </cell>
          <cell r="JE118">
            <v>0</v>
          </cell>
          <cell r="JF118">
            <v>0</v>
          </cell>
          <cell r="JG118">
            <v>5.59</v>
          </cell>
          <cell r="JH118">
            <v>361.38</v>
          </cell>
          <cell r="JI118">
            <v>104.12</v>
          </cell>
          <cell r="JJ118">
            <v>112.54</v>
          </cell>
          <cell r="JK118">
            <v>144.72</v>
          </cell>
          <cell r="JL118">
            <v>102.75</v>
          </cell>
          <cell r="JM118">
            <v>107.1</v>
          </cell>
          <cell r="JN118">
            <v>138.24</v>
          </cell>
          <cell r="JO118">
            <v>348.09</v>
          </cell>
          <cell r="JP118">
            <v>14.93</v>
          </cell>
          <cell r="JQ118">
            <v>4.07</v>
          </cell>
          <cell r="JR118">
            <v>302</v>
          </cell>
          <cell r="JS118">
            <v>4</v>
          </cell>
          <cell r="JT118">
            <v>7635</v>
          </cell>
          <cell r="JU118">
            <v>12.605</v>
          </cell>
          <cell r="JV118">
            <v>19521</v>
          </cell>
          <cell r="JW118">
            <v>2102.1</v>
          </cell>
          <cell r="JX118">
            <v>-4</v>
          </cell>
          <cell r="JY118">
            <v>-30540</v>
          </cell>
          <cell r="JZ118">
            <v>-26996</v>
          </cell>
          <cell r="KA118">
            <v>1899</v>
          </cell>
          <cell r="KB118">
            <v>2064.6</v>
          </cell>
          <cell r="KC118">
            <v>7826</v>
          </cell>
          <cell r="KD118">
            <v>16157560</v>
          </cell>
          <cell r="KE118">
            <v>52469</v>
          </cell>
          <cell r="KF118">
            <v>247341</v>
          </cell>
          <cell r="KG118">
            <v>2724152</v>
          </cell>
        </row>
        <row r="119">
          <cell r="E119">
            <v>2369</v>
          </cell>
          <cell r="F119">
            <v>2369</v>
          </cell>
          <cell r="G119" t="str">
            <v>FREMONT-MILLS</v>
          </cell>
          <cell r="H119" t="str">
            <v>Fremont-Mills</v>
          </cell>
          <cell r="I119">
            <v>0</v>
          </cell>
          <cell r="J119">
            <v>0</v>
          </cell>
          <cell r="K119">
            <v>0</v>
          </cell>
          <cell r="L119">
            <v>2369</v>
          </cell>
          <cell r="M119">
            <v>3119745</v>
          </cell>
          <cell r="N119">
            <v>86026</v>
          </cell>
          <cell r="O119">
            <v>392776</v>
          </cell>
          <cell r="P119">
            <v>565000</v>
          </cell>
          <cell r="Q119">
            <v>21622</v>
          </cell>
          <cell r="R119">
            <v>136000</v>
          </cell>
          <cell r="S119">
            <v>292000</v>
          </cell>
          <cell r="T119">
            <v>127000</v>
          </cell>
          <cell r="U119">
            <v>0</v>
          </cell>
          <cell r="V119">
            <v>3378327</v>
          </cell>
          <cell r="W119">
            <v>10565</v>
          </cell>
          <cell r="X119">
            <v>820000</v>
          </cell>
          <cell r="Y119">
            <v>23779</v>
          </cell>
          <cell r="Z119">
            <v>70000</v>
          </cell>
          <cell r="AA119">
            <v>422000</v>
          </cell>
          <cell r="AB119">
            <v>9464840</v>
          </cell>
          <cell r="AC119">
            <v>0</v>
          </cell>
          <cell r="AD119">
            <v>191863</v>
          </cell>
          <cell r="AE119">
            <v>0</v>
          </cell>
          <cell r="AF119">
            <v>9656703</v>
          </cell>
          <cell r="AG119">
            <v>2565850</v>
          </cell>
          <cell r="AH119">
            <v>12222553</v>
          </cell>
          <cell r="AI119">
            <v>4689593</v>
          </cell>
          <cell r="AJ119">
            <v>100619</v>
          </cell>
          <cell r="AK119">
            <v>262930</v>
          </cell>
          <cell r="AL119">
            <v>253391</v>
          </cell>
          <cell r="AM119">
            <v>334001</v>
          </cell>
          <cell r="AN119">
            <v>215489</v>
          </cell>
          <cell r="AO119">
            <v>624290</v>
          </cell>
          <cell r="AP119">
            <v>320948</v>
          </cell>
          <cell r="AQ119">
            <v>0</v>
          </cell>
          <cell r="AR119">
            <v>2111668</v>
          </cell>
          <cell r="AS119">
            <v>483097</v>
          </cell>
          <cell r="AT119">
            <v>375000</v>
          </cell>
          <cell r="AU119">
            <v>767021</v>
          </cell>
          <cell r="AV119">
            <v>248530</v>
          </cell>
          <cell r="AW119">
            <v>1390551</v>
          </cell>
          <cell r="AX119">
            <v>8674909</v>
          </cell>
          <cell r="AY119">
            <v>191863</v>
          </cell>
          <cell r="AZ119">
            <v>8866772</v>
          </cell>
          <cell r="BA119">
            <v>3355781</v>
          </cell>
          <cell r="BB119">
            <v>12222553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20</v>
          </cell>
          <cell r="BZ119">
            <v>2022</v>
          </cell>
          <cell r="CA119">
            <v>2026</v>
          </cell>
          <cell r="CB119">
            <v>10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20</v>
          </cell>
          <cell r="CN119">
            <v>2023</v>
          </cell>
          <cell r="CO119">
            <v>2032</v>
          </cell>
          <cell r="CP119">
            <v>1.34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2.7</v>
          </cell>
          <cell r="CY119">
            <v>0</v>
          </cell>
          <cell r="CZ119">
            <v>10</v>
          </cell>
          <cell r="DA119">
            <v>348335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8</v>
          </cell>
          <cell r="DI119">
            <v>311455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1838071</v>
          </cell>
          <cell r="DY119">
            <v>36561</v>
          </cell>
          <cell r="DZ119">
            <v>0</v>
          </cell>
          <cell r="EA119">
            <v>0</v>
          </cell>
          <cell r="EB119">
            <v>0</v>
          </cell>
          <cell r="EC119">
            <v>400000</v>
          </cell>
          <cell r="ED119">
            <v>0</v>
          </cell>
          <cell r="EE119">
            <v>0</v>
          </cell>
          <cell r="EF119">
            <v>2274632</v>
          </cell>
          <cell r="EG119">
            <v>350000</v>
          </cell>
          <cell r="EH119">
            <v>0</v>
          </cell>
          <cell r="EI119">
            <v>2238071</v>
          </cell>
          <cell r="EJ119">
            <v>0</v>
          </cell>
          <cell r="EK119">
            <v>121141</v>
          </cell>
          <cell r="EL119">
            <v>121141</v>
          </cell>
          <cell r="EM119">
            <v>76702</v>
          </cell>
          <cell r="EN119">
            <v>197843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383296</v>
          </cell>
          <cell r="ET119">
            <v>0</v>
          </cell>
          <cell r="EU119">
            <v>3205772</v>
          </cell>
          <cell r="EV119">
            <v>0</v>
          </cell>
          <cell r="EW119">
            <v>9.7863399999999992</v>
          </cell>
          <cell r="EX119">
            <v>1.50583</v>
          </cell>
          <cell r="EY119">
            <v>0</v>
          </cell>
          <cell r="EZ119">
            <v>0</v>
          </cell>
          <cell r="FA119">
            <v>0.5212</v>
          </cell>
          <cell r="FB119">
            <v>0.33</v>
          </cell>
          <cell r="FC119">
            <v>0</v>
          </cell>
          <cell r="FD119">
            <v>0</v>
          </cell>
          <cell r="FE119">
            <v>1.6490899999999999</v>
          </cell>
          <cell r="FF119">
            <v>0</v>
          </cell>
          <cell r="FG119">
            <v>13.79246</v>
          </cell>
          <cell r="FH119">
            <v>0</v>
          </cell>
          <cell r="FI119">
            <v>0</v>
          </cell>
          <cell r="FJ119">
            <v>9.6290399999999998</v>
          </cell>
          <cell r="FK119">
            <v>0.1573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4675442</v>
          </cell>
          <cell r="GK119">
            <v>7413</v>
          </cell>
          <cell r="GL119">
            <v>3232068</v>
          </cell>
          <cell r="GM119">
            <v>24137</v>
          </cell>
          <cell r="GN119">
            <v>158171</v>
          </cell>
          <cell r="GO119">
            <v>529288</v>
          </cell>
          <cell r="GP119">
            <v>164509</v>
          </cell>
          <cell r="GQ119">
            <v>0</v>
          </cell>
          <cell r="GR119">
            <v>26317</v>
          </cell>
          <cell r="GS119">
            <v>29094</v>
          </cell>
          <cell r="GT119">
            <v>0</v>
          </cell>
          <cell r="GU119">
            <v>18999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4675442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254766</v>
          </cell>
          <cell r="HG119">
            <v>0</v>
          </cell>
          <cell r="HH119">
            <v>22814</v>
          </cell>
          <cell r="HI119">
            <v>88956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3313590</v>
          </cell>
          <cell r="HO119">
            <v>0</v>
          </cell>
          <cell r="HP119">
            <v>199342</v>
          </cell>
          <cell r="HQ119">
            <v>493450</v>
          </cell>
          <cell r="HR119">
            <v>166513</v>
          </cell>
          <cell r="HS119">
            <v>0</v>
          </cell>
          <cell r="HT119">
            <v>27044</v>
          </cell>
          <cell r="HU119">
            <v>29898</v>
          </cell>
          <cell r="HV119">
            <v>0</v>
          </cell>
          <cell r="HW119">
            <v>67585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4798383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259421</v>
          </cell>
          <cell r="II119">
            <v>0</v>
          </cell>
          <cell r="IJ119">
            <v>27555</v>
          </cell>
          <cell r="IK119">
            <v>91620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4798383</v>
          </cell>
          <cell r="IQ119">
            <v>0</v>
          </cell>
          <cell r="IR119">
            <v>0</v>
          </cell>
          <cell r="IS119">
            <v>24.14</v>
          </cell>
          <cell r="IT119">
            <v>1</v>
          </cell>
          <cell r="IU119">
            <v>1.9690000000000001</v>
          </cell>
          <cell r="IV119">
            <v>0</v>
          </cell>
          <cell r="IW119">
            <v>445.1</v>
          </cell>
          <cell r="IX119">
            <v>0</v>
          </cell>
          <cell r="IY119">
            <v>12.5</v>
          </cell>
          <cell r="IZ119">
            <v>0</v>
          </cell>
          <cell r="JA119">
            <v>0</v>
          </cell>
          <cell r="JB119">
            <v>0</v>
          </cell>
          <cell r="JC119">
            <v>351</v>
          </cell>
          <cell r="JD119">
            <v>357</v>
          </cell>
          <cell r="JE119">
            <v>0</v>
          </cell>
          <cell r="JF119">
            <v>0</v>
          </cell>
          <cell r="JG119">
            <v>1.05</v>
          </cell>
          <cell r="JH119">
            <v>64.63</v>
          </cell>
          <cell r="JI119">
            <v>8.2200000000000006</v>
          </cell>
          <cell r="JJ119">
            <v>13.93</v>
          </cell>
          <cell r="JK119">
            <v>42.48</v>
          </cell>
          <cell r="JL119">
            <v>8.2200000000000006</v>
          </cell>
          <cell r="JM119">
            <v>18.170000000000002</v>
          </cell>
          <cell r="JN119">
            <v>41.04</v>
          </cell>
          <cell r="JO119">
            <v>67.430000000000007</v>
          </cell>
          <cell r="JP119">
            <v>24.16</v>
          </cell>
          <cell r="JQ119">
            <v>0</v>
          </cell>
          <cell r="JR119">
            <v>1</v>
          </cell>
          <cell r="JS119">
            <v>0</v>
          </cell>
          <cell r="JT119">
            <v>7635</v>
          </cell>
          <cell r="JU119">
            <v>2.0539999999999998</v>
          </cell>
          <cell r="JV119">
            <v>0</v>
          </cell>
          <cell r="JW119">
            <v>434</v>
          </cell>
          <cell r="JX119">
            <v>1.1000000000000001</v>
          </cell>
          <cell r="JY119">
            <v>8399</v>
          </cell>
          <cell r="JZ119">
            <v>7424</v>
          </cell>
          <cell r="KA119">
            <v>359</v>
          </cell>
          <cell r="KB119">
            <v>445.1</v>
          </cell>
          <cell r="KC119">
            <v>7826</v>
          </cell>
          <cell r="KD119">
            <v>3483353</v>
          </cell>
          <cell r="KE119">
            <v>0</v>
          </cell>
          <cell r="KF119">
            <v>205151</v>
          </cell>
          <cell r="KG119">
            <v>527707</v>
          </cell>
        </row>
        <row r="120">
          <cell r="E120">
            <v>2376</v>
          </cell>
          <cell r="F120">
            <v>2376</v>
          </cell>
          <cell r="G120" t="str">
            <v>GALVA-HOLSTEIN</v>
          </cell>
          <cell r="H120" t="str">
            <v>Galva-Holstein</v>
          </cell>
          <cell r="I120">
            <v>0</v>
          </cell>
          <cell r="J120">
            <v>0</v>
          </cell>
          <cell r="K120">
            <v>0</v>
          </cell>
          <cell r="L120">
            <v>2376</v>
          </cell>
          <cell r="M120">
            <v>3877983</v>
          </cell>
          <cell r="N120">
            <v>101555</v>
          </cell>
          <cell r="O120">
            <v>353174</v>
          </cell>
          <cell r="P120">
            <v>1280000</v>
          </cell>
          <cell r="Q120">
            <v>172400</v>
          </cell>
          <cell r="R120">
            <v>160000</v>
          </cell>
          <cell r="S120">
            <v>215000</v>
          </cell>
          <cell r="T120">
            <v>552000</v>
          </cell>
          <cell r="U120">
            <v>0</v>
          </cell>
          <cell r="V120">
            <v>2908977</v>
          </cell>
          <cell r="W120">
            <v>8262</v>
          </cell>
          <cell r="X120">
            <v>732200</v>
          </cell>
          <cell r="Y120">
            <v>77100</v>
          </cell>
          <cell r="Z120">
            <v>70000</v>
          </cell>
          <cell r="AA120">
            <v>387000</v>
          </cell>
          <cell r="AB120">
            <v>10895651</v>
          </cell>
          <cell r="AC120">
            <v>0</v>
          </cell>
          <cell r="AD120">
            <v>211803</v>
          </cell>
          <cell r="AE120">
            <v>0</v>
          </cell>
          <cell r="AF120">
            <v>11107454</v>
          </cell>
          <cell r="AG120">
            <v>6573788</v>
          </cell>
          <cell r="AH120">
            <v>17681242</v>
          </cell>
          <cell r="AI120">
            <v>5914100</v>
          </cell>
          <cell r="AJ120">
            <v>318000</v>
          </cell>
          <cell r="AK120">
            <v>116000</v>
          </cell>
          <cell r="AL120">
            <v>332000</v>
          </cell>
          <cell r="AM120">
            <v>445000</v>
          </cell>
          <cell r="AN120">
            <v>162800</v>
          </cell>
          <cell r="AO120">
            <v>837000</v>
          </cell>
          <cell r="AP120">
            <v>717000</v>
          </cell>
          <cell r="AQ120">
            <v>0</v>
          </cell>
          <cell r="AR120">
            <v>2927800</v>
          </cell>
          <cell r="AS120">
            <v>823000</v>
          </cell>
          <cell r="AT120">
            <v>1220337</v>
          </cell>
          <cell r="AU120">
            <v>1170648</v>
          </cell>
          <cell r="AV120">
            <v>249192</v>
          </cell>
          <cell r="AW120">
            <v>2640177</v>
          </cell>
          <cell r="AX120">
            <v>12305077</v>
          </cell>
          <cell r="AY120">
            <v>211803</v>
          </cell>
          <cell r="AZ120">
            <v>12516880</v>
          </cell>
          <cell r="BA120">
            <v>5164362</v>
          </cell>
          <cell r="BB120">
            <v>17681242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20</v>
          </cell>
          <cell r="BZ120">
            <v>2025</v>
          </cell>
          <cell r="CA120">
            <v>2029</v>
          </cell>
          <cell r="CB120">
            <v>10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20</v>
          </cell>
          <cell r="CN120">
            <v>2024</v>
          </cell>
          <cell r="CO120">
            <v>2033</v>
          </cell>
          <cell r="CP120">
            <v>1.34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3.5</v>
          </cell>
          <cell r="CY120">
            <v>0</v>
          </cell>
          <cell r="CZ120">
            <v>5</v>
          </cell>
          <cell r="DA120">
            <v>358431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5</v>
          </cell>
          <cell r="DI120">
            <v>470707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2231442</v>
          </cell>
          <cell r="DY120">
            <v>115352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2346794</v>
          </cell>
          <cell r="EG120">
            <v>259873</v>
          </cell>
          <cell r="EH120">
            <v>0</v>
          </cell>
          <cell r="EI120">
            <v>2231442</v>
          </cell>
          <cell r="EJ120">
            <v>0</v>
          </cell>
          <cell r="EK120">
            <v>285407</v>
          </cell>
          <cell r="EL120">
            <v>285407</v>
          </cell>
          <cell r="EM120">
            <v>115920</v>
          </cell>
          <cell r="EN120">
            <v>401327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960745</v>
          </cell>
          <cell r="ET120">
            <v>0</v>
          </cell>
          <cell r="EU120">
            <v>3968736</v>
          </cell>
          <cell r="EV120">
            <v>0</v>
          </cell>
          <cell r="EW120">
            <v>7.4212199999999999</v>
          </cell>
          <cell r="EX120">
            <v>0.82603000000000004</v>
          </cell>
          <cell r="EY120">
            <v>0</v>
          </cell>
          <cell r="EZ120">
            <v>0</v>
          </cell>
          <cell r="FA120">
            <v>0.81249000000000005</v>
          </cell>
          <cell r="FB120">
            <v>0.33</v>
          </cell>
          <cell r="FC120">
            <v>0</v>
          </cell>
          <cell r="FD120">
            <v>0</v>
          </cell>
          <cell r="FE120">
            <v>2.7350300000000001</v>
          </cell>
          <cell r="FF120">
            <v>0</v>
          </cell>
          <cell r="FG120">
            <v>12.12477</v>
          </cell>
          <cell r="FH120">
            <v>0</v>
          </cell>
          <cell r="FI120">
            <v>0</v>
          </cell>
          <cell r="FJ120">
            <v>7.0928399999999998</v>
          </cell>
          <cell r="FK120">
            <v>0.32838000000000001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4870892</v>
          </cell>
          <cell r="GK120">
            <v>7413</v>
          </cell>
          <cell r="GL120">
            <v>3498936</v>
          </cell>
          <cell r="GM120">
            <v>0</v>
          </cell>
          <cell r="GN120">
            <v>206534</v>
          </cell>
          <cell r="GO120">
            <v>311568</v>
          </cell>
          <cell r="GP120">
            <v>170041</v>
          </cell>
          <cell r="GQ120">
            <v>0</v>
          </cell>
          <cell r="GR120">
            <v>28622</v>
          </cell>
          <cell r="GS120">
            <v>32063</v>
          </cell>
          <cell r="GT120">
            <v>0</v>
          </cell>
          <cell r="GU120">
            <v>85290</v>
          </cell>
          <cell r="GV120">
            <v>0</v>
          </cell>
          <cell r="GW120">
            <v>0</v>
          </cell>
          <cell r="GX120">
            <v>0</v>
          </cell>
          <cell r="GY120">
            <v>-14456</v>
          </cell>
          <cell r="GZ120">
            <v>4870892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291777</v>
          </cell>
          <cell r="HG120">
            <v>0</v>
          </cell>
          <cell r="HH120">
            <v>27862</v>
          </cell>
          <cell r="HI120">
            <v>100076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3542640</v>
          </cell>
          <cell r="HO120">
            <v>0</v>
          </cell>
          <cell r="HP120">
            <v>233646</v>
          </cell>
          <cell r="HQ120">
            <v>308759</v>
          </cell>
          <cell r="HR120">
            <v>171772</v>
          </cell>
          <cell r="HS120">
            <v>0</v>
          </cell>
          <cell r="HT120">
            <v>28977</v>
          </cell>
          <cell r="HU120">
            <v>32448</v>
          </cell>
          <cell r="HV120">
            <v>0</v>
          </cell>
          <cell r="HW120">
            <v>85991</v>
          </cell>
          <cell r="HX120">
            <v>0</v>
          </cell>
          <cell r="HY120">
            <v>0</v>
          </cell>
          <cell r="HZ120">
            <v>0</v>
          </cell>
          <cell r="IA120">
            <v>7413</v>
          </cell>
          <cell r="IB120">
            <v>4964461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299211</v>
          </cell>
          <cell r="II120">
            <v>0</v>
          </cell>
          <cell r="IJ120">
            <v>33958</v>
          </cell>
          <cell r="IK120">
            <v>95438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4964461</v>
          </cell>
          <cell r="IQ120">
            <v>0</v>
          </cell>
          <cell r="IR120">
            <v>0</v>
          </cell>
          <cell r="IS120">
            <v>27.75</v>
          </cell>
          <cell r="IT120">
            <v>0</v>
          </cell>
          <cell r="IU120">
            <v>2.012</v>
          </cell>
          <cell r="IV120">
            <v>0.84</v>
          </cell>
          <cell r="IW120">
            <v>458</v>
          </cell>
          <cell r="IX120">
            <v>0</v>
          </cell>
          <cell r="IY120">
            <v>17.5</v>
          </cell>
          <cell r="IZ120">
            <v>0</v>
          </cell>
          <cell r="JA120">
            <v>0</v>
          </cell>
          <cell r="JB120">
            <v>0</v>
          </cell>
          <cell r="JC120">
            <v>330</v>
          </cell>
          <cell r="JD120">
            <v>337</v>
          </cell>
          <cell r="JE120">
            <v>0</v>
          </cell>
          <cell r="JF120">
            <v>0</v>
          </cell>
          <cell r="JG120">
            <v>0.95</v>
          </cell>
          <cell r="JH120">
            <v>40.44</v>
          </cell>
          <cell r="JI120">
            <v>4.1100000000000003</v>
          </cell>
          <cell r="JJ120">
            <v>9.69</v>
          </cell>
          <cell r="JK120">
            <v>26.64</v>
          </cell>
          <cell r="JL120">
            <v>4.1100000000000003</v>
          </cell>
          <cell r="JM120">
            <v>13.92</v>
          </cell>
          <cell r="JN120">
            <v>24.48</v>
          </cell>
          <cell r="JO120">
            <v>42.51</v>
          </cell>
          <cell r="JP120">
            <v>27.45</v>
          </cell>
          <cell r="JQ120">
            <v>1.05</v>
          </cell>
          <cell r="JR120">
            <v>7</v>
          </cell>
          <cell r="JS120">
            <v>0</v>
          </cell>
          <cell r="JT120">
            <v>7635</v>
          </cell>
          <cell r="JU120">
            <v>2.1440000000000001</v>
          </cell>
          <cell r="JV120">
            <v>0</v>
          </cell>
          <cell r="JW120">
            <v>464</v>
          </cell>
          <cell r="JX120">
            <v>1</v>
          </cell>
          <cell r="JY120">
            <v>7635</v>
          </cell>
          <cell r="JZ120">
            <v>6749</v>
          </cell>
          <cell r="KA120">
            <v>331</v>
          </cell>
          <cell r="KB120">
            <v>458</v>
          </cell>
          <cell r="KC120">
            <v>7826</v>
          </cell>
          <cell r="KD120">
            <v>3584308</v>
          </cell>
          <cell r="KE120">
            <v>0</v>
          </cell>
          <cell r="KF120">
            <v>239820</v>
          </cell>
          <cell r="KG120">
            <v>332683</v>
          </cell>
        </row>
        <row r="121">
          <cell r="E121">
            <v>2403</v>
          </cell>
          <cell r="F121">
            <v>2403</v>
          </cell>
          <cell r="G121" t="str">
            <v>GARNER-HAYFIELD-VENTURA</v>
          </cell>
          <cell r="H121" t="str">
            <v>Garner-Hayfield-Ventura</v>
          </cell>
          <cell r="I121">
            <v>0</v>
          </cell>
          <cell r="J121">
            <v>0</v>
          </cell>
          <cell r="K121">
            <v>0</v>
          </cell>
          <cell r="L121">
            <v>2403</v>
          </cell>
          <cell r="M121">
            <v>6637383</v>
          </cell>
          <cell r="N121">
            <v>119905</v>
          </cell>
          <cell r="O121">
            <v>146656</v>
          </cell>
          <cell r="P121">
            <v>1600377</v>
          </cell>
          <cell r="Q121">
            <v>302429</v>
          </cell>
          <cell r="R121">
            <v>600000</v>
          </cell>
          <cell r="S121">
            <v>286169</v>
          </cell>
          <cell r="T121">
            <v>437905</v>
          </cell>
          <cell r="U121">
            <v>0</v>
          </cell>
          <cell r="V121">
            <v>4759785</v>
          </cell>
          <cell r="W121">
            <v>13134</v>
          </cell>
          <cell r="X121">
            <v>1275866</v>
          </cell>
          <cell r="Y121">
            <v>0</v>
          </cell>
          <cell r="Z121">
            <v>98000</v>
          </cell>
          <cell r="AA121">
            <v>585198</v>
          </cell>
          <cell r="AB121">
            <v>16862807</v>
          </cell>
          <cell r="AC121">
            <v>0</v>
          </cell>
          <cell r="AD121">
            <v>129567</v>
          </cell>
          <cell r="AE121">
            <v>8446</v>
          </cell>
          <cell r="AF121">
            <v>17000820</v>
          </cell>
          <cell r="AG121">
            <v>10047039</v>
          </cell>
          <cell r="AH121">
            <v>27047859</v>
          </cell>
          <cell r="AI121">
            <v>9842412</v>
          </cell>
          <cell r="AJ121">
            <v>375000</v>
          </cell>
          <cell r="AK121">
            <v>646970</v>
          </cell>
          <cell r="AL121">
            <v>267955</v>
          </cell>
          <cell r="AM121">
            <v>752000</v>
          </cell>
          <cell r="AN121">
            <v>98107</v>
          </cell>
          <cell r="AO121">
            <v>1574717</v>
          </cell>
          <cell r="AP121">
            <v>601471</v>
          </cell>
          <cell r="AQ121">
            <v>0</v>
          </cell>
          <cell r="AR121">
            <v>4316220</v>
          </cell>
          <cell r="AS121">
            <v>967318</v>
          </cell>
          <cell r="AT121">
            <v>1955530</v>
          </cell>
          <cell r="AU121">
            <v>602604</v>
          </cell>
          <cell r="AV121">
            <v>484859</v>
          </cell>
          <cell r="AW121">
            <v>3042993</v>
          </cell>
          <cell r="AX121">
            <v>18168943</v>
          </cell>
          <cell r="AY121">
            <v>129567</v>
          </cell>
          <cell r="AZ121">
            <v>18320510</v>
          </cell>
          <cell r="BA121">
            <v>8727349</v>
          </cell>
          <cell r="BB121">
            <v>27047859</v>
          </cell>
          <cell r="BC121">
            <v>0</v>
          </cell>
          <cell r="BD121">
            <v>0</v>
          </cell>
          <cell r="BE121">
            <v>22000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20</v>
          </cell>
          <cell r="BZ121">
            <v>2021</v>
          </cell>
          <cell r="CA121">
            <v>2025</v>
          </cell>
          <cell r="CB121">
            <v>10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20</v>
          </cell>
          <cell r="CN121">
            <v>2016</v>
          </cell>
          <cell r="CO121">
            <v>2025</v>
          </cell>
          <cell r="CP121">
            <v>0.67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2.7</v>
          </cell>
          <cell r="CY121">
            <v>0</v>
          </cell>
          <cell r="CZ121">
            <v>1</v>
          </cell>
          <cell r="DA121">
            <v>661375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1</v>
          </cell>
          <cell r="DI121">
            <v>471501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4796988</v>
          </cell>
          <cell r="DY121">
            <v>498423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5295411</v>
          </cell>
          <cell r="EG121">
            <v>803000</v>
          </cell>
          <cell r="EH121">
            <v>0</v>
          </cell>
          <cell r="EI121">
            <v>4796988</v>
          </cell>
          <cell r="EJ121">
            <v>0</v>
          </cell>
          <cell r="EK121">
            <v>399951</v>
          </cell>
          <cell r="EL121">
            <v>399951</v>
          </cell>
          <cell r="EM121">
            <v>232232</v>
          </cell>
          <cell r="EN121">
            <v>632183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6730598</v>
          </cell>
          <cell r="EV121">
            <v>0</v>
          </cell>
          <cell r="EW121">
            <v>7.7888799999999998</v>
          </cell>
          <cell r="EX121">
            <v>1.18527</v>
          </cell>
          <cell r="EY121">
            <v>0</v>
          </cell>
          <cell r="EZ121">
            <v>0</v>
          </cell>
          <cell r="FA121">
            <v>0.56833</v>
          </cell>
          <cell r="FB121">
            <v>0.33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9.8724799999999995</v>
          </cell>
          <cell r="FH121">
            <v>0</v>
          </cell>
          <cell r="FI121">
            <v>0</v>
          </cell>
          <cell r="FJ121">
            <v>7.0806199999999997</v>
          </cell>
          <cell r="FK121">
            <v>0.70826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8387501</v>
          </cell>
          <cell r="GK121">
            <v>7413</v>
          </cell>
          <cell r="GL121">
            <v>6200233</v>
          </cell>
          <cell r="GM121">
            <v>0</v>
          </cell>
          <cell r="GN121">
            <v>87384</v>
          </cell>
          <cell r="GO121">
            <v>613945</v>
          </cell>
          <cell r="GP121">
            <v>301081</v>
          </cell>
          <cell r="GQ121">
            <v>35069</v>
          </cell>
          <cell r="GR121">
            <v>52350</v>
          </cell>
          <cell r="GS121">
            <v>58382</v>
          </cell>
          <cell r="GT121">
            <v>0</v>
          </cell>
          <cell r="GU121">
            <v>62970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8387501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532600</v>
          </cell>
          <cell r="HG121">
            <v>0</v>
          </cell>
          <cell r="HH121">
            <v>54057</v>
          </cell>
          <cell r="HI121">
            <v>266868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6489750</v>
          </cell>
          <cell r="HO121">
            <v>0</v>
          </cell>
          <cell r="HP121">
            <v>128123</v>
          </cell>
          <cell r="HQ121">
            <v>712956</v>
          </cell>
          <cell r="HR121">
            <v>318164</v>
          </cell>
          <cell r="HS121">
            <v>17986</v>
          </cell>
          <cell r="HT121">
            <v>55161</v>
          </cell>
          <cell r="HU121">
            <v>61501</v>
          </cell>
          <cell r="HV121">
            <v>0</v>
          </cell>
          <cell r="HW121">
            <v>65579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8861481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560974</v>
          </cell>
          <cell r="II121">
            <v>0</v>
          </cell>
          <cell r="IJ121">
            <v>65277</v>
          </cell>
          <cell r="IK121">
            <v>282495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8861481</v>
          </cell>
          <cell r="IQ121">
            <v>0</v>
          </cell>
          <cell r="IR121">
            <v>0</v>
          </cell>
          <cell r="IS121">
            <v>13.39</v>
          </cell>
          <cell r="IT121">
            <v>33</v>
          </cell>
          <cell r="IU121">
            <v>3.181</v>
          </cell>
          <cell r="IV121">
            <v>0.21</v>
          </cell>
          <cell r="IW121">
            <v>845.1</v>
          </cell>
          <cell r="IX121">
            <v>0</v>
          </cell>
          <cell r="IY121">
            <v>33</v>
          </cell>
          <cell r="IZ121">
            <v>0</v>
          </cell>
          <cell r="JA121">
            <v>0</v>
          </cell>
          <cell r="JB121">
            <v>0</v>
          </cell>
          <cell r="JC121">
            <v>401</v>
          </cell>
          <cell r="JD121">
            <v>390</v>
          </cell>
          <cell r="JE121">
            <v>0.5</v>
          </cell>
          <cell r="JF121">
            <v>3818</v>
          </cell>
          <cell r="JG121">
            <v>1.1499999999999999</v>
          </cell>
          <cell r="JH121">
            <v>93.38</v>
          </cell>
          <cell r="JI121">
            <v>41.1</v>
          </cell>
          <cell r="JJ121">
            <v>24.2</v>
          </cell>
          <cell r="JK121">
            <v>28.08</v>
          </cell>
          <cell r="JL121">
            <v>32.880000000000003</v>
          </cell>
          <cell r="JM121">
            <v>27.83</v>
          </cell>
          <cell r="JN121">
            <v>29.52</v>
          </cell>
          <cell r="JO121">
            <v>90.23</v>
          </cell>
          <cell r="JP121">
            <v>14.44</v>
          </cell>
          <cell r="JQ121">
            <v>1.26</v>
          </cell>
          <cell r="JR121">
            <v>41</v>
          </cell>
          <cell r="JS121">
            <v>0</v>
          </cell>
          <cell r="JT121">
            <v>7635</v>
          </cell>
          <cell r="JU121">
            <v>3.24</v>
          </cell>
          <cell r="JV121">
            <v>13270</v>
          </cell>
          <cell r="JW121">
            <v>850</v>
          </cell>
          <cell r="JX121">
            <v>0.26</v>
          </cell>
          <cell r="JY121">
            <v>1985</v>
          </cell>
          <cell r="JZ121">
            <v>1755</v>
          </cell>
          <cell r="KA121">
            <v>397</v>
          </cell>
          <cell r="KB121">
            <v>845.1</v>
          </cell>
          <cell r="KC121">
            <v>7826</v>
          </cell>
          <cell r="KD121">
            <v>6613753</v>
          </cell>
          <cell r="KE121">
            <v>0</v>
          </cell>
          <cell r="KF121">
            <v>148224</v>
          </cell>
          <cell r="KG121">
            <v>706140</v>
          </cell>
        </row>
        <row r="122">
          <cell r="E122">
            <v>2457</v>
          </cell>
          <cell r="F122">
            <v>2457</v>
          </cell>
          <cell r="G122" t="str">
            <v>GEORGE-LITTLE ROCK</v>
          </cell>
          <cell r="H122" t="str">
            <v>George-Little Rock</v>
          </cell>
          <cell r="I122">
            <v>0</v>
          </cell>
          <cell r="J122">
            <v>0</v>
          </cell>
          <cell r="K122">
            <v>0</v>
          </cell>
          <cell r="L122">
            <v>2457</v>
          </cell>
          <cell r="M122">
            <v>3115242</v>
          </cell>
          <cell r="N122">
            <v>31801</v>
          </cell>
          <cell r="O122">
            <v>406291</v>
          </cell>
          <cell r="P122">
            <v>66000</v>
          </cell>
          <cell r="Q122">
            <v>148500</v>
          </cell>
          <cell r="R122">
            <v>140000</v>
          </cell>
          <cell r="S122">
            <v>153000</v>
          </cell>
          <cell r="T122">
            <v>380270</v>
          </cell>
          <cell r="U122">
            <v>0</v>
          </cell>
          <cell r="V122">
            <v>2983100</v>
          </cell>
          <cell r="W122">
            <v>8617</v>
          </cell>
          <cell r="X122">
            <v>592010</v>
          </cell>
          <cell r="Y122">
            <v>37700</v>
          </cell>
          <cell r="Z122">
            <v>70000</v>
          </cell>
          <cell r="AA122">
            <v>260000</v>
          </cell>
          <cell r="AB122">
            <v>8392531</v>
          </cell>
          <cell r="AC122">
            <v>0</v>
          </cell>
          <cell r="AD122">
            <v>466000</v>
          </cell>
          <cell r="AE122">
            <v>0</v>
          </cell>
          <cell r="AF122">
            <v>8858531</v>
          </cell>
          <cell r="AG122">
            <v>10815618</v>
          </cell>
          <cell r="AH122">
            <v>19674149</v>
          </cell>
          <cell r="AI122">
            <v>4767000</v>
          </cell>
          <cell r="AJ122">
            <v>180000</v>
          </cell>
          <cell r="AK122">
            <v>255000</v>
          </cell>
          <cell r="AL122">
            <v>420000</v>
          </cell>
          <cell r="AM122">
            <v>320000</v>
          </cell>
          <cell r="AN122">
            <v>274600</v>
          </cell>
          <cell r="AO122">
            <v>723000</v>
          </cell>
          <cell r="AP122">
            <v>558000</v>
          </cell>
          <cell r="AQ122">
            <v>0</v>
          </cell>
          <cell r="AR122">
            <v>2730600</v>
          </cell>
          <cell r="AS122">
            <v>380000</v>
          </cell>
          <cell r="AT122">
            <v>3885000</v>
          </cell>
          <cell r="AU122">
            <v>686717</v>
          </cell>
          <cell r="AV122">
            <v>253140</v>
          </cell>
          <cell r="AW122">
            <v>4824857</v>
          </cell>
          <cell r="AX122">
            <v>12702457</v>
          </cell>
          <cell r="AY122">
            <v>466000</v>
          </cell>
          <cell r="AZ122">
            <v>13168457</v>
          </cell>
          <cell r="BA122">
            <v>6505692</v>
          </cell>
          <cell r="BB122">
            <v>19674149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20</v>
          </cell>
          <cell r="BZ122">
            <v>2024</v>
          </cell>
          <cell r="CA122">
            <v>2028</v>
          </cell>
          <cell r="CB122">
            <v>10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6</v>
          </cell>
          <cell r="CN122">
            <v>2021</v>
          </cell>
          <cell r="CO122">
            <v>2030</v>
          </cell>
          <cell r="CP122">
            <v>1.34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0.13500000000000001</v>
          </cell>
          <cell r="CX122">
            <v>4.05</v>
          </cell>
          <cell r="CY122">
            <v>0</v>
          </cell>
          <cell r="CZ122">
            <v>10</v>
          </cell>
          <cell r="DA122">
            <v>355300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6</v>
          </cell>
          <cell r="DI122">
            <v>401854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2213234</v>
          </cell>
          <cell r="DY122">
            <v>11340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2224574</v>
          </cell>
          <cell r="EG122">
            <v>330000</v>
          </cell>
          <cell r="EH122">
            <v>0</v>
          </cell>
          <cell r="EI122">
            <v>2213234</v>
          </cell>
          <cell r="EJ122">
            <v>0</v>
          </cell>
          <cell r="EK122">
            <v>231634</v>
          </cell>
          <cell r="EL122">
            <v>231634</v>
          </cell>
          <cell r="EM122">
            <v>98964</v>
          </cell>
          <cell r="EN122">
            <v>330598</v>
          </cell>
          <cell r="EO122">
            <v>0</v>
          </cell>
          <cell r="EP122">
            <v>0</v>
          </cell>
          <cell r="EQ122">
            <v>0</v>
          </cell>
          <cell r="ER122">
            <v>40029</v>
          </cell>
          <cell r="ES122">
            <v>222728</v>
          </cell>
          <cell r="ET122">
            <v>0</v>
          </cell>
          <cell r="EU122">
            <v>3147929</v>
          </cell>
          <cell r="EV122">
            <v>0</v>
          </cell>
          <cell r="EW122">
            <v>7.5019799999999996</v>
          </cell>
          <cell r="EX122">
            <v>1.11293</v>
          </cell>
          <cell r="EY122">
            <v>0</v>
          </cell>
          <cell r="EZ122">
            <v>0</v>
          </cell>
          <cell r="FA122">
            <v>0.77239000000000002</v>
          </cell>
          <cell r="FB122">
            <v>0.33</v>
          </cell>
          <cell r="FC122">
            <v>0</v>
          </cell>
          <cell r="FD122">
            <v>0.13500000000000001</v>
          </cell>
          <cell r="FE122">
            <v>0.74270000000000003</v>
          </cell>
          <cell r="FF122">
            <v>0</v>
          </cell>
          <cell r="FG122">
            <v>10.595000000000001</v>
          </cell>
          <cell r="FH122">
            <v>0</v>
          </cell>
          <cell r="FI122">
            <v>0</v>
          </cell>
          <cell r="FJ122">
            <v>7.4641700000000002</v>
          </cell>
          <cell r="FK122">
            <v>3.7810000000000003E-2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4857867</v>
          </cell>
          <cell r="GK122">
            <v>7413</v>
          </cell>
          <cell r="GL122">
            <v>3378104</v>
          </cell>
          <cell r="GM122">
            <v>0</v>
          </cell>
          <cell r="GN122">
            <v>137860</v>
          </cell>
          <cell r="GO122">
            <v>422541</v>
          </cell>
          <cell r="GP122">
            <v>169601</v>
          </cell>
          <cell r="GQ122">
            <v>0</v>
          </cell>
          <cell r="GR122">
            <v>28319</v>
          </cell>
          <cell r="GS122">
            <v>31723</v>
          </cell>
          <cell r="GT122">
            <v>0</v>
          </cell>
          <cell r="GU122">
            <v>164667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4857867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277241</v>
          </cell>
          <cell r="HG122">
            <v>0</v>
          </cell>
          <cell r="HH122">
            <v>26086</v>
          </cell>
          <cell r="HI122">
            <v>92663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3471635</v>
          </cell>
          <cell r="HO122">
            <v>0</v>
          </cell>
          <cell r="HP122">
            <v>152937</v>
          </cell>
          <cell r="HQ122">
            <v>399616</v>
          </cell>
          <cell r="HR122">
            <v>172657</v>
          </cell>
          <cell r="HS122">
            <v>0</v>
          </cell>
          <cell r="HT122">
            <v>28977</v>
          </cell>
          <cell r="HU122">
            <v>32448</v>
          </cell>
          <cell r="HV122">
            <v>0</v>
          </cell>
          <cell r="HW122">
            <v>168535</v>
          </cell>
          <cell r="HX122">
            <v>0</v>
          </cell>
          <cell r="HY122">
            <v>0</v>
          </cell>
          <cell r="HZ122">
            <v>0</v>
          </cell>
          <cell r="IA122">
            <v>-7413</v>
          </cell>
          <cell r="IB122">
            <v>4953778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286098</v>
          </cell>
          <cell r="II122">
            <v>0</v>
          </cell>
          <cell r="IJ122">
            <v>31537</v>
          </cell>
          <cell r="IK122">
            <v>87803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4953778</v>
          </cell>
          <cell r="IQ122">
            <v>0</v>
          </cell>
          <cell r="IR122">
            <v>0</v>
          </cell>
          <cell r="IS122">
            <v>13.62</v>
          </cell>
          <cell r="IT122">
            <v>9</v>
          </cell>
          <cell r="IU122">
            <v>2.3210000000000002</v>
          </cell>
          <cell r="IV122">
            <v>4.09</v>
          </cell>
          <cell r="IW122">
            <v>454</v>
          </cell>
          <cell r="IX122">
            <v>0</v>
          </cell>
          <cell r="IY122">
            <v>10</v>
          </cell>
          <cell r="IZ122">
            <v>0</v>
          </cell>
          <cell r="JA122">
            <v>0</v>
          </cell>
          <cell r="JB122">
            <v>0</v>
          </cell>
          <cell r="JC122">
            <v>330</v>
          </cell>
          <cell r="JD122">
            <v>337</v>
          </cell>
          <cell r="JE122">
            <v>0</v>
          </cell>
          <cell r="JF122">
            <v>0</v>
          </cell>
          <cell r="JG122">
            <v>0.97</v>
          </cell>
          <cell r="JH122">
            <v>52.34</v>
          </cell>
          <cell r="JI122">
            <v>9.59</v>
          </cell>
          <cell r="JJ122">
            <v>17.55</v>
          </cell>
          <cell r="JK122">
            <v>25.2</v>
          </cell>
          <cell r="JL122">
            <v>12.33</v>
          </cell>
          <cell r="JM122">
            <v>19.97</v>
          </cell>
          <cell r="JN122">
            <v>22.32</v>
          </cell>
          <cell r="JO122">
            <v>54.62</v>
          </cell>
          <cell r="JP122">
            <v>13.75</v>
          </cell>
          <cell r="JQ122">
            <v>4.46</v>
          </cell>
          <cell r="JR122">
            <v>14</v>
          </cell>
          <cell r="JS122">
            <v>0</v>
          </cell>
          <cell r="JT122">
            <v>7635</v>
          </cell>
          <cell r="JU122">
            <v>2.4420000000000002</v>
          </cell>
          <cell r="JV122">
            <v>14581</v>
          </cell>
          <cell r="JW122">
            <v>454.7</v>
          </cell>
          <cell r="JX122">
            <v>1</v>
          </cell>
          <cell r="JY122">
            <v>7635</v>
          </cell>
          <cell r="JZ122">
            <v>6749</v>
          </cell>
          <cell r="KA122">
            <v>338</v>
          </cell>
          <cell r="KB122">
            <v>454</v>
          </cell>
          <cell r="KC122">
            <v>7826</v>
          </cell>
          <cell r="KD122">
            <v>3553004</v>
          </cell>
          <cell r="KE122">
            <v>0</v>
          </cell>
          <cell r="KF122">
            <v>161623</v>
          </cell>
          <cell r="KG122">
            <v>427456</v>
          </cell>
        </row>
        <row r="123">
          <cell r="E123">
            <v>2466</v>
          </cell>
          <cell r="F123">
            <v>2466</v>
          </cell>
          <cell r="G123" t="str">
            <v>GILBERT</v>
          </cell>
          <cell r="H123" t="str">
            <v>Gilbert</v>
          </cell>
          <cell r="I123">
            <v>0</v>
          </cell>
          <cell r="J123">
            <v>0</v>
          </cell>
          <cell r="K123">
            <v>0</v>
          </cell>
          <cell r="L123">
            <v>2466</v>
          </cell>
          <cell r="M123">
            <v>12472453</v>
          </cell>
          <cell r="N123">
            <v>51426</v>
          </cell>
          <cell r="O123">
            <v>0</v>
          </cell>
          <cell r="P123">
            <v>1750000</v>
          </cell>
          <cell r="Q123">
            <v>562000</v>
          </cell>
          <cell r="R123">
            <v>750000</v>
          </cell>
          <cell r="S123">
            <v>450000</v>
          </cell>
          <cell r="T123">
            <v>443500</v>
          </cell>
          <cell r="U123">
            <v>0</v>
          </cell>
          <cell r="V123">
            <v>11579691</v>
          </cell>
          <cell r="W123">
            <v>45489</v>
          </cell>
          <cell r="X123">
            <v>2096900</v>
          </cell>
          <cell r="Y123">
            <v>0</v>
          </cell>
          <cell r="Z123">
            <v>45000</v>
          </cell>
          <cell r="AA123">
            <v>650000</v>
          </cell>
          <cell r="AB123">
            <v>30896459</v>
          </cell>
          <cell r="AC123">
            <v>30000000</v>
          </cell>
          <cell r="AD123">
            <v>835823</v>
          </cell>
          <cell r="AE123">
            <v>0</v>
          </cell>
          <cell r="AF123">
            <v>61732282</v>
          </cell>
          <cell r="AG123">
            <v>11590045</v>
          </cell>
          <cell r="AH123">
            <v>73322327</v>
          </cell>
          <cell r="AI123">
            <v>15800000</v>
          </cell>
          <cell r="AJ123">
            <v>790000</v>
          </cell>
          <cell r="AK123">
            <v>1170000</v>
          </cell>
          <cell r="AL123">
            <v>720000</v>
          </cell>
          <cell r="AM123">
            <v>1455000</v>
          </cell>
          <cell r="AN123">
            <v>990300</v>
          </cell>
          <cell r="AO123">
            <v>2535000</v>
          </cell>
          <cell r="AP123">
            <v>1035000</v>
          </cell>
          <cell r="AQ123">
            <v>0</v>
          </cell>
          <cell r="AR123">
            <v>8695300</v>
          </cell>
          <cell r="AS123">
            <v>1010000</v>
          </cell>
          <cell r="AT123">
            <v>33830000</v>
          </cell>
          <cell r="AU123">
            <v>4745760</v>
          </cell>
          <cell r="AV123">
            <v>868251</v>
          </cell>
          <cell r="AW123">
            <v>39444011</v>
          </cell>
          <cell r="AX123">
            <v>64949311</v>
          </cell>
          <cell r="AY123">
            <v>835823</v>
          </cell>
          <cell r="AZ123">
            <v>65785134</v>
          </cell>
          <cell r="BA123">
            <v>7537193</v>
          </cell>
          <cell r="BB123">
            <v>73322327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2023</v>
          </cell>
          <cell r="CA123">
            <v>2027</v>
          </cell>
          <cell r="CB123">
            <v>10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2019</v>
          </cell>
          <cell r="CO123">
            <v>2028</v>
          </cell>
          <cell r="CP123">
            <v>1.34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4.05</v>
          </cell>
          <cell r="CY123">
            <v>0</v>
          </cell>
          <cell r="CZ123">
            <v>0</v>
          </cell>
          <cell r="DA123">
            <v>1258108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975943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5784478</v>
          </cell>
          <cell r="DY123">
            <v>950501</v>
          </cell>
          <cell r="DZ123">
            <v>0</v>
          </cell>
          <cell r="EA123">
            <v>0</v>
          </cell>
          <cell r="EB123">
            <v>0</v>
          </cell>
          <cell r="EC123">
            <v>1486140</v>
          </cell>
          <cell r="ED123">
            <v>0</v>
          </cell>
          <cell r="EE123">
            <v>0</v>
          </cell>
          <cell r="EF123">
            <v>8221119</v>
          </cell>
          <cell r="EG123">
            <v>0</v>
          </cell>
          <cell r="EH123">
            <v>0</v>
          </cell>
          <cell r="EI123">
            <v>7270618</v>
          </cell>
          <cell r="EJ123">
            <v>0</v>
          </cell>
          <cell r="EK123">
            <v>975943</v>
          </cell>
          <cell r="EL123">
            <v>975943</v>
          </cell>
          <cell r="EM123">
            <v>240344</v>
          </cell>
          <cell r="EN123">
            <v>1216287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2949680</v>
          </cell>
          <cell r="ET123">
            <v>0</v>
          </cell>
          <cell r="EU123">
            <v>12387086</v>
          </cell>
          <cell r="EV123">
            <v>0</v>
          </cell>
          <cell r="EW123">
            <v>11.287850000000001</v>
          </cell>
          <cell r="EX123">
            <v>0</v>
          </cell>
          <cell r="EY123">
            <v>0</v>
          </cell>
          <cell r="EZ123">
            <v>0</v>
          </cell>
          <cell r="FA123">
            <v>1.34</v>
          </cell>
          <cell r="FB123">
            <v>0.33</v>
          </cell>
          <cell r="FC123">
            <v>0</v>
          </cell>
          <cell r="FD123">
            <v>0</v>
          </cell>
          <cell r="FE123">
            <v>4.05</v>
          </cell>
          <cell r="FF123">
            <v>0</v>
          </cell>
          <cell r="FG123">
            <v>17.007850000000001</v>
          </cell>
          <cell r="FH123">
            <v>0</v>
          </cell>
          <cell r="FI123">
            <v>0</v>
          </cell>
          <cell r="FJ123">
            <v>9.98278</v>
          </cell>
          <cell r="FK123">
            <v>1.30507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15364383</v>
          </cell>
          <cell r="GK123">
            <v>7413</v>
          </cell>
          <cell r="GL123">
            <v>11584295</v>
          </cell>
          <cell r="GM123">
            <v>0</v>
          </cell>
          <cell r="GN123">
            <v>157978</v>
          </cell>
          <cell r="GO123">
            <v>842562</v>
          </cell>
          <cell r="GP123">
            <v>529998</v>
          </cell>
          <cell r="GQ123">
            <v>0</v>
          </cell>
          <cell r="GR123">
            <v>96308</v>
          </cell>
          <cell r="GS123">
            <v>105774</v>
          </cell>
          <cell r="GT123">
            <v>0</v>
          </cell>
          <cell r="GU123">
            <v>338809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15364383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876700</v>
          </cell>
          <cell r="HG123">
            <v>0</v>
          </cell>
          <cell r="HH123">
            <v>44566</v>
          </cell>
          <cell r="HI123">
            <v>185325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12114455</v>
          </cell>
          <cell r="HO123">
            <v>0</v>
          </cell>
          <cell r="HP123">
            <v>120618</v>
          </cell>
          <cell r="HQ123">
            <v>872528</v>
          </cell>
          <cell r="HR123">
            <v>554315</v>
          </cell>
          <cell r="HS123">
            <v>0</v>
          </cell>
          <cell r="HT123">
            <v>100815</v>
          </cell>
          <cell r="HU123">
            <v>110744</v>
          </cell>
          <cell r="HV123">
            <v>0</v>
          </cell>
          <cell r="HW123">
            <v>352866</v>
          </cell>
          <cell r="HX123">
            <v>0</v>
          </cell>
          <cell r="HY123">
            <v>0</v>
          </cell>
          <cell r="HZ123">
            <v>0</v>
          </cell>
          <cell r="IA123">
            <v>-1557</v>
          </cell>
          <cell r="IB123">
            <v>16010003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917065</v>
          </cell>
          <cell r="II123">
            <v>0</v>
          </cell>
          <cell r="IJ123">
            <v>51243</v>
          </cell>
          <cell r="IK123">
            <v>286313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16010003</v>
          </cell>
          <cell r="IQ123">
            <v>0</v>
          </cell>
          <cell r="IR123">
            <v>0</v>
          </cell>
          <cell r="IS123">
            <v>7.04</v>
          </cell>
          <cell r="IT123">
            <v>38</v>
          </cell>
          <cell r="IU123">
            <v>4.2480000000000002</v>
          </cell>
          <cell r="IV123">
            <v>4.51</v>
          </cell>
          <cell r="IW123">
            <v>1607.6</v>
          </cell>
          <cell r="IX123">
            <v>0</v>
          </cell>
          <cell r="IY123">
            <v>30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114.28</v>
          </cell>
          <cell r="JI123">
            <v>20.55</v>
          </cell>
          <cell r="JJ123">
            <v>41.17</v>
          </cell>
          <cell r="JK123">
            <v>52.56</v>
          </cell>
          <cell r="JL123">
            <v>20.55</v>
          </cell>
          <cell r="JM123">
            <v>47.81</v>
          </cell>
          <cell r="JN123">
            <v>46.8</v>
          </cell>
          <cell r="JO123">
            <v>115.16</v>
          </cell>
          <cell r="JP123">
            <v>8.73</v>
          </cell>
          <cell r="JQ123">
            <v>3.62</v>
          </cell>
          <cell r="JR123">
            <v>39</v>
          </cell>
          <cell r="JS123">
            <v>0</v>
          </cell>
          <cell r="JT123">
            <v>7635</v>
          </cell>
          <cell r="JU123">
            <v>4.6070000000000002</v>
          </cell>
          <cell r="JV123">
            <v>1115</v>
          </cell>
          <cell r="JW123">
            <v>1586.7</v>
          </cell>
          <cell r="JX123">
            <v>0.58099999999999996</v>
          </cell>
          <cell r="JY123">
            <v>4436</v>
          </cell>
          <cell r="JZ123">
            <v>3921</v>
          </cell>
          <cell r="KA123">
            <v>0</v>
          </cell>
          <cell r="KB123">
            <v>1607.6</v>
          </cell>
          <cell r="KC123">
            <v>7826</v>
          </cell>
          <cell r="KD123">
            <v>12581078</v>
          </cell>
          <cell r="KE123">
            <v>0</v>
          </cell>
          <cell r="KF123">
            <v>132705</v>
          </cell>
          <cell r="KG123">
            <v>901242</v>
          </cell>
        </row>
        <row r="124">
          <cell r="E124">
            <v>2493</v>
          </cell>
          <cell r="F124">
            <v>2493</v>
          </cell>
          <cell r="G124" t="str">
            <v>GILMORE CITY-BRADGATE</v>
          </cell>
          <cell r="H124" t="str">
            <v>Gilmore City-Bradgate</v>
          </cell>
          <cell r="I124">
            <v>0</v>
          </cell>
          <cell r="J124">
            <v>0</v>
          </cell>
          <cell r="K124">
            <v>0</v>
          </cell>
          <cell r="L124">
            <v>2493</v>
          </cell>
          <cell r="M124">
            <v>1880680</v>
          </cell>
          <cell r="N124">
            <v>19845</v>
          </cell>
          <cell r="O124">
            <v>39269</v>
          </cell>
          <cell r="P124">
            <v>240000</v>
          </cell>
          <cell r="Q124">
            <v>7600</v>
          </cell>
          <cell r="R124">
            <v>50000</v>
          </cell>
          <cell r="S124">
            <v>3000</v>
          </cell>
          <cell r="T124">
            <v>455500</v>
          </cell>
          <cell r="U124">
            <v>0</v>
          </cell>
          <cell r="V124">
            <v>1202001</v>
          </cell>
          <cell r="W124">
            <v>2578</v>
          </cell>
          <cell r="X124">
            <v>312500</v>
          </cell>
          <cell r="Y124">
            <v>0</v>
          </cell>
          <cell r="Z124">
            <v>55000</v>
          </cell>
          <cell r="AA124">
            <v>240000</v>
          </cell>
          <cell r="AB124">
            <v>4507973</v>
          </cell>
          <cell r="AC124">
            <v>0</v>
          </cell>
          <cell r="AD124">
            <v>0</v>
          </cell>
          <cell r="AE124">
            <v>0</v>
          </cell>
          <cell r="AF124">
            <v>4507973</v>
          </cell>
          <cell r="AG124">
            <v>2174176</v>
          </cell>
          <cell r="AH124">
            <v>6682149</v>
          </cell>
          <cell r="AI124">
            <v>2121000</v>
          </cell>
          <cell r="AJ124">
            <v>70000</v>
          </cell>
          <cell r="AK124">
            <v>95000</v>
          </cell>
          <cell r="AL124">
            <v>73000</v>
          </cell>
          <cell r="AM124">
            <v>135000</v>
          </cell>
          <cell r="AN124">
            <v>55000</v>
          </cell>
          <cell r="AO124">
            <v>310000</v>
          </cell>
          <cell r="AP124">
            <v>115000</v>
          </cell>
          <cell r="AQ124">
            <v>0</v>
          </cell>
          <cell r="AR124">
            <v>853000</v>
          </cell>
          <cell r="AS124">
            <v>580000</v>
          </cell>
          <cell r="AT124">
            <v>80000</v>
          </cell>
          <cell r="AU124">
            <v>0</v>
          </cell>
          <cell r="AV124">
            <v>100555</v>
          </cell>
          <cell r="AW124">
            <v>180555</v>
          </cell>
          <cell r="AX124">
            <v>3734555</v>
          </cell>
          <cell r="AY124">
            <v>0</v>
          </cell>
          <cell r="AZ124">
            <v>3734555</v>
          </cell>
          <cell r="BA124">
            <v>2947594</v>
          </cell>
          <cell r="BB124">
            <v>6682149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20</v>
          </cell>
          <cell r="BZ124">
            <v>2022</v>
          </cell>
          <cell r="CA124">
            <v>2026</v>
          </cell>
          <cell r="CB124">
            <v>10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2021</v>
          </cell>
          <cell r="CO124">
            <v>2030</v>
          </cell>
          <cell r="CP124">
            <v>0.97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10</v>
          </cell>
          <cell r="DA124">
            <v>136497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129649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1040787</v>
          </cell>
          <cell r="DY124">
            <v>32405</v>
          </cell>
          <cell r="DZ124">
            <v>0</v>
          </cell>
          <cell r="EA124">
            <v>0</v>
          </cell>
          <cell r="EB124">
            <v>0</v>
          </cell>
          <cell r="EC124">
            <v>398123</v>
          </cell>
          <cell r="ED124">
            <v>0</v>
          </cell>
          <cell r="EE124">
            <v>0</v>
          </cell>
          <cell r="EF124">
            <v>1471315</v>
          </cell>
          <cell r="EG124">
            <v>250000</v>
          </cell>
          <cell r="EH124">
            <v>0</v>
          </cell>
          <cell r="EI124">
            <v>1438910</v>
          </cell>
          <cell r="EJ124">
            <v>0</v>
          </cell>
          <cell r="EK124">
            <v>129649</v>
          </cell>
          <cell r="EL124">
            <v>129649</v>
          </cell>
          <cell r="EM124">
            <v>44107</v>
          </cell>
          <cell r="EN124">
            <v>173756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1895071</v>
          </cell>
          <cell r="EV124">
            <v>0</v>
          </cell>
          <cell r="EW124">
            <v>11.008039999999999</v>
          </cell>
          <cell r="EX124">
            <v>1.8704400000000001</v>
          </cell>
          <cell r="EY124">
            <v>0</v>
          </cell>
          <cell r="EZ124">
            <v>0</v>
          </cell>
          <cell r="FA124">
            <v>0.97</v>
          </cell>
          <cell r="FB124">
            <v>0.33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14.17848</v>
          </cell>
          <cell r="FH124">
            <v>0</v>
          </cell>
          <cell r="FI124">
            <v>0</v>
          </cell>
          <cell r="FJ124">
            <v>10.76559</v>
          </cell>
          <cell r="FK124">
            <v>0.24245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1897911</v>
          </cell>
          <cell r="GK124">
            <v>7545</v>
          </cell>
          <cell r="GL124">
            <v>1237380</v>
          </cell>
          <cell r="GM124">
            <v>0</v>
          </cell>
          <cell r="GN124">
            <v>118781</v>
          </cell>
          <cell r="GO124">
            <v>236838</v>
          </cell>
          <cell r="GP124">
            <v>65293</v>
          </cell>
          <cell r="GQ124">
            <v>529</v>
          </cell>
          <cell r="GR124">
            <v>10199</v>
          </cell>
          <cell r="GS124">
            <v>11429</v>
          </cell>
          <cell r="GT124">
            <v>0</v>
          </cell>
          <cell r="GU124">
            <v>22673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1897911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106588</v>
          </cell>
          <cell r="HG124">
            <v>0</v>
          </cell>
          <cell r="HH124">
            <v>11676</v>
          </cell>
          <cell r="HI124">
            <v>59304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1351458</v>
          </cell>
          <cell r="HO124">
            <v>0</v>
          </cell>
          <cell r="HP124">
            <v>162680</v>
          </cell>
          <cell r="HQ124">
            <v>304699</v>
          </cell>
          <cell r="HR124">
            <v>73328</v>
          </cell>
          <cell r="HS124">
            <v>0</v>
          </cell>
          <cell r="HT124">
            <v>11129</v>
          </cell>
          <cell r="HU124">
            <v>12465</v>
          </cell>
          <cell r="HV124">
            <v>0</v>
          </cell>
          <cell r="HW124">
            <v>32821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2159814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115253</v>
          </cell>
          <cell r="II124">
            <v>0</v>
          </cell>
          <cell r="IJ124">
            <v>14189</v>
          </cell>
          <cell r="IK124">
            <v>61080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2159814</v>
          </cell>
          <cell r="IQ124">
            <v>0</v>
          </cell>
          <cell r="IR124">
            <v>0</v>
          </cell>
          <cell r="IS124">
            <v>19.79</v>
          </cell>
          <cell r="IT124">
            <v>4</v>
          </cell>
          <cell r="IU124">
            <v>1.155</v>
          </cell>
          <cell r="IV124">
            <v>0</v>
          </cell>
          <cell r="IW124">
            <v>159.4</v>
          </cell>
          <cell r="IX124">
            <v>0</v>
          </cell>
          <cell r="IY124">
            <v>8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39.229999999999997</v>
          </cell>
          <cell r="JI124">
            <v>21.92</v>
          </cell>
          <cell r="JJ124">
            <v>3.63</v>
          </cell>
          <cell r="JK124">
            <v>13.68</v>
          </cell>
          <cell r="JL124">
            <v>10.96</v>
          </cell>
          <cell r="JM124">
            <v>7.87</v>
          </cell>
          <cell r="JN124">
            <v>10.08</v>
          </cell>
          <cell r="JO124">
            <v>28.91</v>
          </cell>
          <cell r="JP124">
            <v>22.48</v>
          </cell>
          <cell r="JQ124">
            <v>0</v>
          </cell>
          <cell r="JR124">
            <v>5</v>
          </cell>
          <cell r="JS124">
            <v>0</v>
          </cell>
          <cell r="JT124">
            <v>7767</v>
          </cell>
          <cell r="JU124">
            <v>1.0429999999999999</v>
          </cell>
          <cell r="JV124">
            <v>20253</v>
          </cell>
          <cell r="JW124">
            <v>174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159.4</v>
          </cell>
          <cell r="KC124">
            <v>7958</v>
          </cell>
          <cell r="KD124">
            <v>1268505</v>
          </cell>
          <cell r="KE124">
            <v>96468</v>
          </cell>
          <cell r="KF124">
            <v>187196</v>
          </cell>
          <cell r="KG124">
            <v>230066</v>
          </cell>
        </row>
        <row r="125">
          <cell r="E125">
            <v>2502</v>
          </cell>
          <cell r="F125">
            <v>2502</v>
          </cell>
          <cell r="G125" t="str">
            <v>GLADBROOK-REINBECK</v>
          </cell>
          <cell r="H125" t="str">
            <v>Gladbrook-Reinbeck</v>
          </cell>
          <cell r="I125">
            <v>0</v>
          </cell>
          <cell r="J125">
            <v>0</v>
          </cell>
          <cell r="K125">
            <v>0</v>
          </cell>
          <cell r="L125">
            <v>2502</v>
          </cell>
          <cell r="M125">
            <v>3939924</v>
          </cell>
          <cell r="N125">
            <v>91453</v>
          </cell>
          <cell r="O125">
            <v>101000</v>
          </cell>
          <cell r="P125">
            <v>202500</v>
          </cell>
          <cell r="Q125">
            <v>38400</v>
          </cell>
          <cell r="R125">
            <v>0</v>
          </cell>
          <cell r="S125">
            <v>204700</v>
          </cell>
          <cell r="T125">
            <v>154400</v>
          </cell>
          <cell r="U125">
            <v>0</v>
          </cell>
          <cell r="V125">
            <v>4189888</v>
          </cell>
          <cell r="W125">
            <v>12549</v>
          </cell>
          <cell r="X125">
            <v>1037100</v>
          </cell>
          <cell r="Y125">
            <v>0</v>
          </cell>
          <cell r="Z125">
            <v>64000</v>
          </cell>
          <cell r="AA125">
            <v>620500</v>
          </cell>
          <cell r="AB125">
            <v>10656414</v>
          </cell>
          <cell r="AC125">
            <v>0</v>
          </cell>
          <cell r="AD125">
            <v>0</v>
          </cell>
          <cell r="AE125">
            <v>1800</v>
          </cell>
          <cell r="AF125">
            <v>10658214</v>
          </cell>
          <cell r="AG125">
            <v>12957698</v>
          </cell>
          <cell r="AH125">
            <v>23615912</v>
          </cell>
          <cell r="AI125">
            <v>6484000</v>
          </cell>
          <cell r="AJ125">
            <v>278208</v>
          </cell>
          <cell r="AK125">
            <v>357710</v>
          </cell>
          <cell r="AL125">
            <v>127208</v>
          </cell>
          <cell r="AM125">
            <v>545500</v>
          </cell>
          <cell r="AN125">
            <v>284406</v>
          </cell>
          <cell r="AO125">
            <v>826973</v>
          </cell>
          <cell r="AP125">
            <v>674819</v>
          </cell>
          <cell r="AQ125">
            <v>0</v>
          </cell>
          <cell r="AR125">
            <v>3094824</v>
          </cell>
          <cell r="AS125">
            <v>261405</v>
          </cell>
          <cell r="AT125">
            <v>786966</v>
          </cell>
          <cell r="AU125">
            <v>0</v>
          </cell>
          <cell r="AV125">
            <v>342209</v>
          </cell>
          <cell r="AW125">
            <v>1129175</v>
          </cell>
          <cell r="AX125">
            <v>10969404</v>
          </cell>
          <cell r="AY125">
            <v>135181</v>
          </cell>
          <cell r="AZ125">
            <v>11104585</v>
          </cell>
          <cell r="BA125">
            <v>12511327</v>
          </cell>
          <cell r="BB125">
            <v>23615912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20</v>
          </cell>
          <cell r="BZ125">
            <v>2021</v>
          </cell>
          <cell r="CA125">
            <v>2025</v>
          </cell>
          <cell r="CB125">
            <v>10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20</v>
          </cell>
          <cell r="CN125">
            <v>2025</v>
          </cell>
          <cell r="CO125">
            <v>2034</v>
          </cell>
          <cell r="CP125">
            <v>0.67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1</v>
          </cell>
          <cell r="DA125">
            <v>484744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1</v>
          </cell>
          <cell r="DI125">
            <v>261218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2773856</v>
          </cell>
          <cell r="DY125">
            <v>341236</v>
          </cell>
          <cell r="DZ125">
            <v>0</v>
          </cell>
          <cell r="EA125">
            <v>0</v>
          </cell>
          <cell r="EB125">
            <v>0</v>
          </cell>
          <cell r="EC125">
            <v>168129</v>
          </cell>
          <cell r="ED125">
            <v>0</v>
          </cell>
          <cell r="EE125">
            <v>0</v>
          </cell>
          <cell r="EF125">
            <v>3283221</v>
          </cell>
          <cell r="EG125">
            <v>350000</v>
          </cell>
          <cell r="EH125">
            <v>0</v>
          </cell>
          <cell r="EI125">
            <v>2941985</v>
          </cell>
          <cell r="EJ125">
            <v>0</v>
          </cell>
          <cell r="EK125">
            <v>206321</v>
          </cell>
          <cell r="EL125">
            <v>206321</v>
          </cell>
          <cell r="EM125">
            <v>128660</v>
          </cell>
          <cell r="EN125">
            <v>334981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3968198</v>
          </cell>
          <cell r="EV125">
            <v>0</v>
          </cell>
          <cell r="EW125">
            <v>8.7802900000000008</v>
          </cell>
          <cell r="EX125">
            <v>0.94044000000000005</v>
          </cell>
          <cell r="EY125">
            <v>0</v>
          </cell>
          <cell r="EZ125">
            <v>0</v>
          </cell>
          <cell r="FA125">
            <v>0.52919000000000005</v>
          </cell>
          <cell r="FB125">
            <v>0.33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10.57992</v>
          </cell>
          <cell r="FH125">
            <v>0</v>
          </cell>
          <cell r="FI125">
            <v>0</v>
          </cell>
          <cell r="FJ125">
            <v>7.9050500000000001</v>
          </cell>
          <cell r="FK125">
            <v>0.87524000000000002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6688594</v>
          </cell>
          <cell r="GK125">
            <v>7478</v>
          </cell>
          <cell r="GL125">
            <v>4612430</v>
          </cell>
          <cell r="GM125">
            <v>0</v>
          </cell>
          <cell r="GN125">
            <v>209848</v>
          </cell>
          <cell r="GO125">
            <v>705699</v>
          </cell>
          <cell r="GP125">
            <v>232937</v>
          </cell>
          <cell r="GQ125">
            <v>0</v>
          </cell>
          <cell r="GR125">
            <v>37549</v>
          </cell>
          <cell r="GS125">
            <v>41875</v>
          </cell>
          <cell r="GT125">
            <v>0</v>
          </cell>
          <cell r="GU125">
            <v>132004</v>
          </cell>
          <cell r="GV125">
            <v>0</v>
          </cell>
          <cell r="GW125">
            <v>0</v>
          </cell>
          <cell r="GX125">
            <v>0</v>
          </cell>
          <cell r="GY125">
            <v>-460</v>
          </cell>
          <cell r="GZ125">
            <v>6688594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381494</v>
          </cell>
          <cell r="HG125">
            <v>0</v>
          </cell>
          <cell r="HH125">
            <v>41522</v>
          </cell>
          <cell r="HI125">
            <v>96369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4753210</v>
          </cell>
          <cell r="HO125">
            <v>0</v>
          </cell>
          <cell r="HP125">
            <v>218942</v>
          </cell>
          <cell r="HQ125">
            <v>678601</v>
          </cell>
          <cell r="HR125">
            <v>237913</v>
          </cell>
          <cell r="HS125">
            <v>0</v>
          </cell>
          <cell r="HT125">
            <v>38856</v>
          </cell>
          <cell r="HU125">
            <v>43322</v>
          </cell>
          <cell r="HV125">
            <v>0</v>
          </cell>
          <cell r="HW125">
            <v>172858</v>
          </cell>
          <cell r="HX125">
            <v>0</v>
          </cell>
          <cell r="HY125">
            <v>0</v>
          </cell>
          <cell r="HZ125">
            <v>0</v>
          </cell>
          <cell r="IA125">
            <v>-2602</v>
          </cell>
          <cell r="IB125">
            <v>6871412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394611</v>
          </cell>
          <cell r="II125">
            <v>0</v>
          </cell>
          <cell r="IJ125">
            <v>50217</v>
          </cell>
          <cell r="IK125">
            <v>106890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6871412</v>
          </cell>
          <cell r="IQ125">
            <v>0</v>
          </cell>
          <cell r="IR125">
            <v>0</v>
          </cell>
          <cell r="IS125">
            <v>25.9</v>
          </cell>
          <cell r="IT125">
            <v>5</v>
          </cell>
          <cell r="IU125">
            <v>2.5339999999999998</v>
          </cell>
          <cell r="IV125">
            <v>0</v>
          </cell>
          <cell r="IW125">
            <v>614.29999999999995</v>
          </cell>
          <cell r="IX125">
            <v>0</v>
          </cell>
          <cell r="IY125">
            <v>15.5</v>
          </cell>
          <cell r="IZ125">
            <v>0</v>
          </cell>
          <cell r="JA125">
            <v>0</v>
          </cell>
          <cell r="JB125">
            <v>0</v>
          </cell>
          <cell r="JC125">
            <v>300</v>
          </cell>
          <cell r="JD125">
            <v>301</v>
          </cell>
          <cell r="JE125">
            <v>0</v>
          </cell>
          <cell r="JF125">
            <v>0</v>
          </cell>
          <cell r="JG125">
            <v>0.88</v>
          </cell>
          <cell r="JH125">
            <v>88.13</v>
          </cell>
          <cell r="JI125">
            <v>27.4</v>
          </cell>
          <cell r="JJ125">
            <v>29.05</v>
          </cell>
          <cell r="JK125">
            <v>31.68</v>
          </cell>
          <cell r="JL125">
            <v>27.4</v>
          </cell>
          <cell r="JM125">
            <v>34.49</v>
          </cell>
          <cell r="JN125">
            <v>35.28</v>
          </cell>
          <cell r="JO125">
            <v>97.17</v>
          </cell>
          <cell r="JP125">
            <v>15.67</v>
          </cell>
          <cell r="JQ125">
            <v>0.63</v>
          </cell>
          <cell r="JR125">
            <v>3</v>
          </cell>
          <cell r="JS125">
            <v>0</v>
          </cell>
          <cell r="JT125">
            <v>7700</v>
          </cell>
          <cell r="JU125">
            <v>2.3929999999999998</v>
          </cell>
          <cell r="JV125">
            <v>76408</v>
          </cell>
          <cell r="JW125">
            <v>617.29999999999995</v>
          </cell>
          <cell r="JX125">
            <v>-4.3999999999999997E-2</v>
          </cell>
          <cell r="JY125">
            <v>-339</v>
          </cell>
          <cell r="JZ125">
            <v>-297</v>
          </cell>
          <cell r="KA125">
            <v>304</v>
          </cell>
          <cell r="KB125">
            <v>614.29999999999995</v>
          </cell>
          <cell r="KC125">
            <v>7891</v>
          </cell>
          <cell r="KD125">
            <v>4847441</v>
          </cell>
          <cell r="KE125">
            <v>0</v>
          </cell>
          <cell r="KF125">
            <v>147506</v>
          </cell>
          <cell r="KG125">
            <v>766768</v>
          </cell>
        </row>
        <row r="126">
          <cell r="E126">
            <v>2511</v>
          </cell>
          <cell r="F126">
            <v>2511</v>
          </cell>
          <cell r="G126" t="str">
            <v>GLENWOOD</v>
          </cell>
          <cell r="H126" t="str">
            <v>Glenwood</v>
          </cell>
          <cell r="I126">
            <v>0</v>
          </cell>
          <cell r="J126">
            <v>0</v>
          </cell>
          <cell r="K126">
            <v>0</v>
          </cell>
          <cell r="L126">
            <v>2511</v>
          </cell>
          <cell r="M126">
            <v>11310454</v>
          </cell>
          <cell r="N126">
            <v>130154</v>
          </cell>
          <cell r="O126">
            <v>855248</v>
          </cell>
          <cell r="P126">
            <v>1514426</v>
          </cell>
          <cell r="Q126">
            <v>444958</v>
          </cell>
          <cell r="R126">
            <v>620200</v>
          </cell>
          <cell r="S126">
            <v>409228</v>
          </cell>
          <cell r="T126">
            <v>1062412</v>
          </cell>
          <cell r="U126">
            <v>0</v>
          </cell>
          <cell r="V126">
            <v>14413961</v>
          </cell>
          <cell r="W126">
            <v>58509</v>
          </cell>
          <cell r="X126">
            <v>2498394</v>
          </cell>
          <cell r="Y126">
            <v>145000</v>
          </cell>
          <cell r="Z126">
            <v>280000</v>
          </cell>
          <cell r="AA126">
            <v>1252800</v>
          </cell>
          <cell r="AB126">
            <v>34995744</v>
          </cell>
          <cell r="AC126">
            <v>0</v>
          </cell>
          <cell r="AD126">
            <v>1008299</v>
          </cell>
          <cell r="AE126">
            <v>0</v>
          </cell>
          <cell r="AF126">
            <v>36004043</v>
          </cell>
          <cell r="AG126">
            <v>10700000</v>
          </cell>
          <cell r="AH126">
            <v>46704043</v>
          </cell>
          <cell r="AI126">
            <v>16905314</v>
          </cell>
          <cell r="AJ126">
            <v>752000</v>
          </cell>
          <cell r="AK126">
            <v>2286000</v>
          </cell>
          <cell r="AL126">
            <v>1051000</v>
          </cell>
          <cell r="AM126">
            <v>2149000</v>
          </cell>
          <cell r="AN126">
            <v>770000</v>
          </cell>
          <cell r="AO126">
            <v>2738375</v>
          </cell>
          <cell r="AP126">
            <v>1244425</v>
          </cell>
          <cell r="AQ126">
            <v>0</v>
          </cell>
          <cell r="AR126">
            <v>10990800</v>
          </cell>
          <cell r="AS126">
            <v>2175000</v>
          </cell>
          <cell r="AT126">
            <v>1110000</v>
          </cell>
          <cell r="AU126">
            <v>5422799</v>
          </cell>
          <cell r="AV126">
            <v>1053831</v>
          </cell>
          <cell r="AW126">
            <v>7586630</v>
          </cell>
          <cell r="AX126">
            <v>37657744</v>
          </cell>
          <cell r="AY126">
            <v>1008299</v>
          </cell>
          <cell r="AZ126">
            <v>38666043</v>
          </cell>
          <cell r="BA126">
            <v>8038000</v>
          </cell>
          <cell r="BB126">
            <v>46704043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20</v>
          </cell>
          <cell r="BZ126">
            <v>2022</v>
          </cell>
          <cell r="CA126">
            <v>2026</v>
          </cell>
          <cell r="CB126">
            <v>10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2019</v>
          </cell>
          <cell r="CO126">
            <v>2028</v>
          </cell>
          <cell r="CP126">
            <v>0.85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4.05</v>
          </cell>
          <cell r="CY126">
            <v>0</v>
          </cell>
          <cell r="CZ126">
            <v>10</v>
          </cell>
          <cell r="DA126">
            <v>1509244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6780149</v>
          </cell>
          <cell r="DY126">
            <v>73377</v>
          </cell>
          <cell r="DZ126">
            <v>0</v>
          </cell>
          <cell r="EA126">
            <v>0</v>
          </cell>
          <cell r="EB126">
            <v>0</v>
          </cell>
          <cell r="EC126">
            <v>700000</v>
          </cell>
          <cell r="ED126">
            <v>550000</v>
          </cell>
          <cell r="EE126">
            <v>0</v>
          </cell>
          <cell r="EF126">
            <v>8103526</v>
          </cell>
          <cell r="EG126">
            <v>923000</v>
          </cell>
          <cell r="EH126">
            <v>0</v>
          </cell>
          <cell r="EI126">
            <v>8030149</v>
          </cell>
          <cell r="EJ126">
            <v>506850</v>
          </cell>
          <cell r="EK126">
            <v>-506850</v>
          </cell>
          <cell r="EL126">
            <v>0</v>
          </cell>
          <cell r="EM126">
            <v>261813</v>
          </cell>
          <cell r="EN126">
            <v>261813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2152000</v>
          </cell>
          <cell r="ET126">
            <v>0</v>
          </cell>
          <cell r="EU126">
            <v>11440347</v>
          </cell>
          <cell r="EV126">
            <v>0</v>
          </cell>
          <cell r="EW126">
            <v>10.285259999999999</v>
          </cell>
          <cell r="EX126">
            <v>1.1715800000000001</v>
          </cell>
          <cell r="EY126">
            <v>0</v>
          </cell>
          <cell r="EZ126">
            <v>0</v>
          </cell>
          <cell r="FA126">
            <v>0</v>
          </cell>
          <cell r="FB126">
            <v>0.33</v>
          </cell>
          <cell r="FC126">
            <v>0</v>
          </cell>
          <cell r="FD126">
            <v>0</v>
          </cell>
          <cell r="FE126">
            <v>2.7124700000000002</v>
          </cell>
          <cell r="FF126">
            <v>0</v>
          </cell>
          <cell r="FG126">
            <v>14.499309999999999</v>
          </cell>
          <cell r="FH126">
            <v>0</v>
          </cell>
          <cell r="FI126">
            <v>0</v>
          </cell>
          <cell r="FJ126">
            <v>10.192769999999999</v>
          </cell>
          <cell r="FK126">
            <v>9.2490000000000003E-2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19483300</v>
          </cell>
          <cell r="GK126">
            <v>7413</v>
          </cell>
          <cell r="GL126">
            <v>14333036</v>
          </cell>
          <cell r="GM126">
            <v>0</v>
          </cell>
          <cell r="GN126">
            <v>166526</v>
          </cell>
          <cell r="GO126">
            <v>1578524</v>
          </cell>
          <cell r="GP126">
            <v>695919</v>
          </cell>
          <cell r="GQ126">
            <v>0</v>
          </cell>
          <cell r="GR126">
            <v>117461</v>
          </cell>
          <cell r="GS126">
            <v>129857</v>
          </cell>
          <cell r="GT126">
            <v>0</v>
          </cell>
          <cell r="GU126">
            <v>423708</v>
          </cell>
          <cell r="GV126">
            <v>0</v>
          </cell>
          <cell r="GW126">
            <v>0</v>
          </cell>
          <cell r="GX126">
            <v>0</v>
          </cell>
          <cell r="GY126">
            <v>-93951</v>
          </cell>
          <cell r="GZ126">
            <v>19483300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1012199</v>
          </cell>
          <cell r="HG126">
            <v>0</v>
          </cell>
          <cell r="HH126">
            <v>96802</v>
          </cell>
          <cell r="HI126">
            <v>240923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14650802</v>
          </cell>
          <cell r="HO126">
            <v>0</v>
          </cell>
          <cell r="HP126">
            <v>134384</v>
          </cell>
          <cell r="HQ126">
            <v>1797737</v>
          </cell>
          <cell r="HR126">
            <v>719427</v>
          </cell>
          <cell r="HS126">
            <v>0</v>
          </cell>
          <cell r="HT126">
            <v>120050</v>
          </cell>
          <cell r="HU126">
            <v>132718</v>
          </cell>
          <cell r="HV126">
            <v>0</v>
          </cell>
          <cell r="HW126">
            <v>711240</v>
          </cell>
          <cell r="HX126">
            <v>0</v>
          </cell>
          <cell r="HY126">
            <v>0</v>
          </cell>
          <cell r="HZ126">
            <v>0</v>
          </cell>
          <cell r="IA126">
            <v>-7413</v>
          </cell>
          <cell r="IB126">
            <v>20423233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1036691</v>
          </cell>
          <cell r="II126">
            <v>0</v>
          </cell>
          <cell r="IJ126">
            <v>117049</v>
          </cell>
          <cell r="IK126">
            <v>183240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20423233</v>
          </cell>
          <cell r="IQ126">
            <v>0</v>
          </cell>
          <cell r="IR126">
            <v>0</v>
          </cell>
          <cell r="IS126">
            <v>8.1199999999999992</v>
          </cell>
          <cell r="IT126">
            <v>12</v>
          </cell>
          <cell r="IU126">
            <v>8.641</v>
          </cell>
          <cell r="IV126">
            <v>0.84</v>
          </cell>
          <cell r="IW126">
            <v>1928.5</v>
          </cell>
          <cell r="IX126">
            <v>0</v>
          </cell>
          <cell r="IY126">
            <v>27</v>
          </cell>
          <cell r="IZ126">
            <v>0</v>
          </cell>
          <cell r="JA126">
            <v>0</v>
          </cell>
          <cell r="JB126">
            <v>0</v>
          </cell>
          <cell r="JC126">
            <v>1509</v>
          </cell>
          <cell r="JD126">
            <v>1514</v>
          </cell>
          <cell r="JE126">
            <v>0</v>
          </cell>
          <cell r="JF126">
            <v>0</v>
          </cell>
          <cell r="JG126">
            <v>4.42</v>
          </cell>
          <cell r="JH126">
            <v>235.46</v>
          </cell>
          <cell r="JI126">
            <v>78.09</v>
          </cell>
          <cell r="JJ126">
            <v>58.73</v>
          </cell>
          <cell r="JK126">
            <v>98.64</v>
          </cell>
          <cell r="JL126">
            <v>67.13</v>
          </cell>
          <cell r="JM126">
            <v>50.88</v>
          </cell>
          <cell r="JN126">
            <v>101.52</v>
          </cell>
          <cell r="JO126">
            <v>219.53</v>
          </cell>
          <cell r="JP126">
            <v>13.03</v>
          </cell>
          <cell r="JQ126">
            <v>2.15</v>
          </cell>
          <cell r="JR126">
            <v>23</v>
          </cell>
          <cell r="JS126">
            <v>0</v>
          </cell>
          <cell r="JT126">
            <v>7635</v>
          </cell>
          <cell r="JU126">
            <v>9.1010000000000009</v>
          </cell>
          <cell r="JV126">
            <v>7891</v>
          </cell>
          <cell r="JW126">
            <v>1918.9</v>
          </cell>
          <cell r="JX126">
            <v>-2</v>
          </cell>
          <cell r="JY126">
            <v>-15270</v>
          </cell>
          <cell r="JZ126">
            <v>-13498</v>
          </cell>
          <cell r="KA126">
            <v>1513</v>
          </cell>
          <cell r="KB126">
            <v>1928.5</v>
          </cell>
          <cell r="KC126">
            <v>7826</v>
          </cell>
          <cell r="KD126">
            <v>15092441</v>
          </cell>
          <cell r="KE126">
            <v>0</v>
          </cell>
          <cell r="KF126">
            <v>190023</v>
          </cell>
          <cell r="KG126">
            <v>1718042</v>
          </cell>
        </row>
        <row r="127">
          <cell r="E127">
            <v>2520</v>
          </cell>
          <cell r="F127">
            <v>2520</v>
          </cell>
          <cell r="G127" t="str">
            <v>GLIDDEN-RALSTON</v>
          </cell>
          <cell r="H127" t="str">
            <v>Glidden-Ralston</v>
          </cell>
          <cell r="I127">
            <v>0</v>
          </cell>
          <cell r="J127">
            <v>0</v>
          </cell>
          <cell r="K127">
            <v>0</v>
          </cell>
          <cell r="L127">
            <v>2520</v>
          </cell>
          <cell r="M127">
            <v>2006722</v>
          </cell>
          <cell r="N127">
            <v>35712</v>
          </cell>
          <cell r="O127">
            <v>23358</v>
          </cell>
          <cell r="P127">
            <v>850000</v>
          </cell>
          <cell r="Q127">
            <v>48200</v>
          </cell>
          <cell r="R127">
            <v>145000</v>
          </cell>
          <cell r="S127">
            <v>245000</v>
          </cell>
          <cell r="T127">
            <v>692120</v>
          </cell>
          <cell r="U127">
            <v>0</v>
          </cell>
          <cell r="V127">
            <v>2147956</v>
          </cell>
          <cell r="W127">
            <v>5792</v>
          </cell>
          <cell r="X127">
            <v>65000</v>
          </cell>
          <cell r="Y127">
            <v>0</v>
          </cell>
          <cell r="Z127">
            <v>45000</v>
          </cell>
          <cell r="AA127">
            <v>520000</v>
          </cell>
          <cell r="AB127">
            <v>6829860</v>
          </cell>
          <cell r="AC127">
            <v>0</v>
          </cell>
          <cell r="AD127">
            <v>129000</v>
          </cell>
          <cell r="AE127">
            <v>0</v>
          </cell>
          <cell r="AF127">
            <v>6958860</v>
          </cell>
          <cell r="AG127">
            <v>1117873</v>
          </cell>
          <cell r="AH127">
            <v>8076733</v>
          </cell>
          <cell r="AI127">
            <v>4965800</v>
          </cell>
          <cell r="AJ127">
            <v>186557</v>
          </cell>
          <cell r="AK127">
            <v>190360</v>
          </cell>
          <cell r="AL127">
            <v>450000</v>
          </cell>
          <cell r="AM127">
            <v>214385</v>
          </cell>
          <cell r="AN127">
            <v>72000</v>
          </cell>
          <cell r="AO127">
            <v>940864</v>
          </cell>
          <cell r="AP127">
            <v>466000</v>
          </cell>
          <cell r="AQ127">
            <v>0</v>
          </cell>
          <cell r="AR127">
            <v>2520166</v>
          </cell>
          <cell r="AS127">
            <v>525000</v>
          </cell>
          <cell r="AT127">
            <v>300000</v>
          </cell>
          <cell r="AU127">
            <v>129000</v>
          </cell>
          <cell r="AV127">
            <v>165167</v>
          </cell>
          <cell r="AW127">
            <v>594167</v>
          </cell>
          <cell r="AX127">
            <v>8605133</v>
          </cell>
          <cell r="AY127">
            <v>129000</v>
          </cell>
          <cell r="AZ127">
            <v>8734133</v>
          </cell>
          <cell r="BA127">
            <v>-657400</v>
          </cell>
          <cell r="BB127">
            <v>8076733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20</v>
          </cell>
          <cell r="BZ127">
            <v>2023</v>
          </cell>
          <cell r="CA127">
            <v>2027</v>
          </cell>
          <cell r="CB127">
            <v>10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2.7</v>
          </cell>
          <cell r="CY127">
            <v>0</v>
          </cell>
          <cell r="CZ127">
            <v>1</v>
          </cell>
          <cell r="DA127">
            <v>240493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1473756</v>
          </cell>
          <cell r="DY127">
            <v>175075</v>
          </cell>
          <cell r="DZ127">
            <v>0</v>
          </cell>
          <cell r="EA127">
            <v>0</v>
          </cell>
          <cell r="EB127">
            <v>0</v>
          </cell>
          <cell r="EC127">
            <v>309982</v>
          </cell>
          <cell r="ED127">
            <v>0</v>
          </cell>
          <cell r="EE127">
            <v>0</v>
          </cell>
          <cell r="EF127">
            <v>1958813</v>
          </cell>
          <cell r="EG127">
            <v>0</v>
          </cell>
          <cell r="EH127">
            <v>0</v>
          </cell>
          <cell r="EI127">
            <v>1783738</v>
          </cell>
          <cell r="EJ127">
            <v>0</v>
          </cell>
          <cell r="EK127">
            <v>0</v>
          </cell>
          <cell r="EL127">
            <v>0</v>
          </cell>
          <cell r="EM127">
            <v>69743</v>
          </cell>
          <cell r="EN127">
            <v>69743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2028555</v>
          </cell>
          <cell r="EV127">
            <v>0</v>
          </cell>
          <cell r="EW127">
            <v>9.5709099999999996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0.33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9.9009099999999997</v>
          </cell>
          <cell r="FH127">
            <v>0</v>
          </cell>
          <cell r="FI127">
            <v>0</v>
          </cell>
          <cell r="FJ127">
            <v>8.7425200000000007</v>
          </cell>
          <cell r="FK127">
            <v>0.82838999999999996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2978039</v>
          </cell>
          <cell r="GK127">
            <v>7413</v>
          </cell>
          <cell r="GL127">
            <v>2068227</v>
          </cell>
          <cell r="GM127">
            <v>0</v>
          </cell>
          <cell r="GN127">
            <v>175992</v>
          </cell>
          <cell r="GO127">
            <v>218239</v>
          </cell>
          <cell r="GP127">
            <v>97516</v>
          </cell>
          <cell r="GQ127">
            <v>514</v>
          </cell>
          <cell r="GR127">
            <v>17708</v>
          </cell>
          <cell r="GS127">
            <v>19448</v>
          </cell>
          <cell r="GT127">
            <v>0</v>
          </cell>
          <cell r="GU127">
            <v>56457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2978039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176420</v>
          </cell>
          <cell r="HG127">
            <v>0</v>
          </cell>
          <cell r="HH127">
            <v>18455</v>
          </cell>
          <cell r="HI127">
            <v>81543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2259960</v>
          </cell>
          <cell r="HO127">
            <v>0</v>
          </cell>
          <cell r="HP127">
            <v>191715</v>
          </cell>
          <cell r="HQ127">
            <v>267530</v>
          </cell>
          <cell r="HR127">
            <v>107879</v>
          </cell>
          <cell r="HS127">
            <v>0</v>
          </cell>
          <cell r="HT127">
            <v>18860</v>
          </cell>
          <cell r="HU127">
            <v>20718</v>
          </cell>
          <cell r="HV127">
            <v>0</v>
          </cell>
          <cell r="HW127">
            <v>61439</v>
          </cell>
          <cell r="HX127">
            <v>0</v>
          </cell>
          <cell r="HY127">
            <v>0</v>
          </cell>
          <cell r="HZ127">
            <v>0</v>
          </cell>
          <cell r="IA127">
            <v>-348</v>
          </cell>
          <cell r="IB127">
            <v>3278762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190379</v>
          </cell>
          <cell r="II127">
            <v>0</v>
          </cell>
          <cell r="IJ127">
            <v>22889</v>
          </cell>
          <cell r="IK127">
            <v>133613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3278762</v>
          </cell>
          <cell r="IQ127">
            <v>0</v>
          </cell>
          <cell r="IR127">
            <v>0</v>
          </cell>
          <cell r="IS127">
            <v>22.37</v>
          </cell>
          <cell r="IT127">
            <v>8</v>
          </cell>
          <cell r="IU127">
            <v>1.23</v>
          </cell>
          <cell r="IV127">
            <v>1.51</v>
          </cell>
          <cell r="IW127">
            <v>307.3</v>
          </cell>
          <cell r="IX127">
            <v>0</v>
          </cell>
          <cell r="IY127">
            <v>13.5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35.04</v>
          </cell>
          <cell r="JI127">
            <v>8.2200000000000006</v>
          </cell>
          <cell r="JJ127">
            <v>6.66</v>
          </cell>
          <cell r="JK127">
            <v>20.16</v>
          </cell>
          <cell r="JL127">
            <v>8.2200000000000006</v>
          </cell>
          <cell r="JM127">
            <v>9.68</v>
          </cell>
          <cell r="JN127">
            <v>18.72</v>
          </cell>
          <cell r="JO127">
            <v>36.619999999999997</v>
          </cell>
          <cell r="JP127">
            <v>21.13</v>
          </cell>
          <cell r="JQ127">
            <v>0.99</v>
          </cell>
          <cell r="JR127">
            <v>17</v>
          </cell>
          <cell r="JS127">
            <v>0</v>
          </cell>
          <cell r="JT127">
            <v>7635</v>
          </cell>
          <cell r="JU127">
            <v>1.4370000000000001</v>
          </cell>
          <cell r="JV127">
            <v>0</v>
          </cell>
          <cell r="JW127">
            <v>296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307.3</v>
          </cell>
          <cell r="KC127">
            <v>7826</v>
          </cell>
          <cell r="KD127">
            <v>2404930</v>
          </cell>
          <cell r="KE127">
            <v>0</v>
          </cell>
          <cell r="KF127">
            <v>184357</v>
          </cell>
          <cell r="KG127">
            <v>286588</v>
          </cell>
        </row>
        <row r="128">
          <cell r="E128">
            <v>2682</v>
          </cell>
          <cell r="F128">
            <v>2682</v>
          </cell>
          <cell r="G128" t="str">
            <v>GMG</v>
          </cell>
          <cell r="H128" t="str">
            <v>GMG</v>
          </cell>
          <cell r="I128">
            <v>0</v>
          </cell>
          <cell r="J128">
            <v>0</v>
          </cell>
          <cell r="K128">
            <v>0</v>
          </cell>
          <cell r="L128">
            <v>2682</v>
          </cell>
          <cell r="M128">
            <v>2287823</v>
          </cell>
          <cell r="N128">
            <v>237519</v>
          </cell>
          <cell r="O128">
            <v>153464</v>
          </cell>
          <cell r="P128">
            <v>1610255</v>
          </cell>
          <cell r="Q128">
            <v>76094</v>
          </cell>
          <cell r="R128">
            <v>111668</v>
          </cell>
          <cell r="S128">
            <v>103625</v>
          </cell>
          <cell r="T128">
            <v>61466</v>
          </cell>
          <cell r="U128">
            <v>0</v>
          </cell>
          <cell r="V128">
            <v>1474064</v>
          </cell>
          <cell r="W128">
            <v>3763</v>
          </cell>
          <cell r="X128">
            <v>612978</v>
          </cell>
          <cell r="Y128">
            <v>0</v>
          </cell>
          <cell r="Z128">
            <v>51556</v>
          </cell>
          <cell r="AA128">
            <v>441391</v>
          </cell>
          <cell r="AB128">
            <v>7225666</v>
          </cell>
          <cell r="AC128">
            <v>0</v>
          </cell>
          <cell r="AD128">
            <v>22986</v>
          </cell>
          <cell r="AE128">
            <v>12</v>
          </cell>
          <cell r="AF128">
            <v>7248664</v>
          </cell>
          <cell r="AG128">
            <v>2678562</v>
          </cell>
          <cell r="AH128">
            <v>9927226</v>
          </cell>
          <cell r="AI128">
            <v>4728204</v>
          </cell>
          <cell r="AJ128">
            <v>166810</v>
          </cell>
          <cell r="AK128">
            <v>200800</v>
          </cell>
          <cell r="AL128">
            <v>217023</v>
          </cell>
          <cell r="AM128">
            <v>432076</v>
          </cell>
          <cell r="AN128">
            <v>135576</v>
          </cell>
          <cell r="AO128">
            <v>1081214</v>
          </cell>
          <cell r="AP128">
            <v>338410</v>
          </cell>
          <cell r="AQ128">
            <v>0</v>
          </cell>
          <cell r="AR128">
            <v>2571909</v>
          </cell>
          <cell r="AS128">
            <v>387055</v>
          </cell>
          <cell r="AT128">
            <v>375293</v>
          </cell>
          <cell r="AU128">
            <v>478171</v>
          </cell>
          <cell r="AV128">
            <v>146636</v>
          </cell>
          <cell r="AW128">
            <v>1000100</v>
          </cell>
          <cell r="AX128">
            <v>8687268</v>
          </cell>
          <cell r="AY128">
            <v>22986</v>
          </cell>
          <cell r="AZ128">
            <v>8719730</v>
          </cell>
          <cell r="BA128">
            <v>1207496</v>
          </cell>
          <cell r="BB128">
            <v>9927226</v>
          </cell>
          <cell r="BC128">
            <v>0</v>
          </cell>
          <cell r="BD128">
            <v>0</v>
          </cell>
          <cell r="BE128">
            <v>9476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20</v>
          </cell>
          <cell r="BZ128">
            <v>2023</v>
          </cell>
          <cell r="CA128">
            <v>2027</v>
          </cell>
          <cell r="CB128">
            <v>10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2024</v>
          </cell>
          <cell r="CO128">
            <v>2033</v>
          </cell>
          <cell r="CP128">
            <v>1.34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4.05</v>
          </cell>
          <cell r="CY128">
            <v>0</v>
          </cell>
          <cell r="CZ128">
            <v>7</v>
          </cell>
          <cell r="DA128">
            <v>196254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276535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1391245</v>
          </cell>
          <cell r="DY128">
            <v>20602</v>
          </cell>
          <cell r="DZ128">
            <v>0</v>
          </cell>
          <cell r="EA128">
            <v>0</v>
          </cell>
          <cell r="EB128">
            <v>0</v>
          </cell>
          <cell r="EC128">
            <v>168689</v>
          </cell>
          <cell r="ED128">
            <v>460811</v>
          </cell>
          <cell r="EE128">
            <v>0</v>
          </cell>
          <cell r="EF128">
            <v>2041347</v>
          </cell>
          <cell r="EG128">
            <v>0</v>
          </cell>
          <cell r="EH128">
            <v>0</v>
          </cell>
          <cell r="EI128">
            <v>2020745</v>
          </cell>
          <cell r="EJ128">
            <v>0</v>
          </cell>
          <cell r="EK128">
            <v>276535</v>
          </cell>
          <cell r="EL128">
            <v>276535</v>
          </cell>
          <cell r="EM128">
            <v>68102</v>
          </cell>
          <cell r="EN128">
            <v>344637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143350</v>
          </cell>
          <cell r="ET128">
            <v>0</v>
          </cell>
          <cell r="EU128">
            <v>2529335</v>
          </cell>
          <cell r="EV128">
            <v>0</v>
          </cell>
          <cell r="EW128">
            <v>10.029999999999999</v>
          </cell>
          <cell r="EX128">
            <v>0</v>
          </cell>
          <cell r="EY128">
            <v>0</v>
          </cell>
          <cell r="EZ128">
            <v>0</v>
          </cell>
          <cell r="FA128">
            <v>1.34</v>
          </cell>
          <cell r="FB128">
            <v>0.33</v>
          </cell>
          <cell r="FC128">
            <v>0</v>
          </cell>
          <cell r="FD128">
            <v>0</v>
          </cell>
          <cell r="FE128">
            <v>0.69462999999999997</v>
          </cell>
          <cell r="FF128">
            <v>0</v>
          </cell>
          <cell r="FG128">
            <v>12.394629999999999</v>
          </cell>
          <cell r="FH128">
            <v>0</v>
          </cell>
          <cell r="FI128">
            <v>0</v>
          </cell>
          <cell r="FJ128">
            <v>9.9301700000000004</v>
          </cell>
          <cell r="FK128">
            <v>9.9830000000000002E-2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2703522</v>
          </cell>
          <cell r="GK128">
            <v>7413</v>
          </cell>
          <cell r="GL128">
            <v>1891798</v>
          </cell>
          <cell r="GM128">
            <v>0</v>
          </cell>
          <cell r="GN128">
            <v>105784</v>
          </cell>
          <cell r="GO128">
            <v>175762</v>
          </cell>
          <cell r="GP128">
            <v>91354</v>
          </cell>
          <cell r="GQ128">
            <v>14021</v>
          </cell>
          <cell r="GR128">
            <v>15711</v>
          </cell>
          <cell r="GS128">
            <v>17521</v>
          </cell>
          <cell r="GT128">
            <v>0</v>
          </cell>
          <cell r="GU128">
            <v>74739</v>
          </cell>
          <cell r="GV128">
            <v>0</v>
          </cell>
          <cell r="GW128">
            <v>0</v>
          </cell>
          <cell r="GX128">
            <v>0</v>
          </cell>
          <cell r="GY128">
            <v>-159</v>
          </cell>
          <cell r="GZ128">
            <v>2703522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163981</v>
          </cell>
          <cell r="HG128">
            <v>0</v>
          </cell>
          <cell r="HH128">
            <v>18671</v>
          </cell>
          <cell r="HI128">
            <v>118608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1943108</v>
          </cell>
          <cell r="HO128">
            <v>0</v>
          </cell>
          <cell r="HP128">
            <v>131742</v>
          </cell>
          <cell r="HQ128">
            <v>209886</v>
          </cell>
          <cell r="HR128">
            <v>95104</v>
          </cell>
          <cell r="HS128">
            <v>10271</v>
          </cell>
          <cell r="HT128">
            <v>15992</v>
          </cell>
          <cell r="HU128">
            <v>17830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-7480</v>
          </cell>
          <cell r="IB128">
            <v>2737557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168604</v>
          </cell>
          <cell r="II128">
            <v>0</v>
          </cell>
          <cell r="IJ128">
            <v>22863</v>
          </cell>
          <cell r="IK128">
            <v>95438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2737557</v>
          </cell>
          <cell r="IQ128">
            <v>0</v>
          </cell>
          <cell r="IR128">
            <v>0</v>
          </cell>
          <cell r="IS128">
            <v>15.11</v>
          </cell>
          <cell r="IT128">
            <v>1</v>
          </cell>
          <cell r="IU128">
            <v>1.2549999999999999</v>
          </cell>
          <cell r="IV128">
            <v>0.89</v>
          </cell>
          <cell r="IW128">
            <v>246.3</v>
          </cell>
          <cell r="IX128">
            <v>0</v>
          </cell>
          <cell r="IY128">
            <v>12</v>
          </cell>
          <cell r="IZ128">
            <v>0</v>
          </cell>
          <cell r="JA128">
            <v>0</v>
          </cell>
          <cell r="JB128">
            <v>0</v>
          </cell>
          <cell r="JC128">
            <v>121</v>
          </cell>
          <cell r="JD128">
            <v>118</v>
          </cell>
          <cell r="JE128">
            <v>0</v>
          </cell>
          <cell r="JF128">
            <v>0</v>
          </cell>
          <cell r="JG128">
            <v>0.34</v>
          </cell>
          <cell r="JH128">
            <v>27.49</v>
          </cell>
          <cell r="JI128">
            <v>8.2200000000000006</v>
          </cell>
          <cell r="JJ128">
            <v>8.4700000000000006</v>
          </cell>
          <cell r="JK128">
            <v>10.8</v>
          </cell>
          <cell r="JL128">
            <v>5.48</v>
          </cell>
          <cell r="JM128">
            <v>11.5</v>
          </cell>
          <cell r="JN128">
            <v>10.8</v>
          </cell>
          <cell r="JO128">
            <v>27.78</v>
          </cell>
          <cell r="JP128">
            <v>21.83</v>
          </cell>
          <cell r="JQ128">
            <v>0.42</v>
          </cell>
          <cell r="JR128">
            <v>3</v>
          </cell>
          <cell r="JS128">
            <v>0</v>
          </cell>
          <cell r="JT128">
            <v>7635</v>
          </cell>
          <cell r="JU128">
            <v>1.224</v>
          </cell>
          <cell r="JV128">
            <v>1622</v>
          </cell>
          <cell r="JW128">
            <v>254.5</v>
          </cell>
          <cell r="JX128">
            <v>-0.02</v>
          </cell>
          <cell r="JY128">
            <v>-153</v>
          </cell>
          <cell r="JZ128">
            <v>-135</v>
          </cell>
          <cell r="KA128">
            <v>118</v>
          </cell>
          <cell r="KB128">
            <v>246.3</v>
          </cell>
          <cell r="KC128">
            <v>7826</v>
          </cell>
          <cell r="KD128">
            <v>1927544</v>
          </cell>
          <cell r="KE128">
            <v>34995</v>
          </cell>
          <cell r="KF128">
            <v>183708</v>
          </cell>
          <cell r="KG128">
            <v>217406</v>
          </cell>
        </row>
        <row r="129">
          <cell r="E129">
            <v>2556</v>
          </cell>
          <cell r="F129">
            <v>2556</v>
          </cell>
          <cell r="G129" t="str">
            <v>GRAETTINGER-TERRIL</v>
          </cell>
          <cell r="H129" t="str">
            <v>Graettinger-Terril</v>
          </cell>
          <cell r="I129">
            <v>0</v>
          </cell>
          <cell r="J129">
            <v>0</v>
          </cell>
          <cell r="K129">
            <v>0</v>
          </cell>
          <cell r="L129">
            <v>2556</v>
          </cell>
          <cell r="M129">
            <v>3906404</v>
          </cell>
          <cell r="N129">
            <v>231052</v>
          </cell>
          <cell r="O129">
            <v>83453</v>
          </cell>
          <cell r="P129">
            <v>500000</v>
          </cell>
          <cell r="Q129">
            <v>15350</v>
          </cell>
          <cell r="R129">
            <v>45000</v>
          </cell>
          <cell r="S129">
            <v>143000</v>
          </cell>
          <cell r="T129">
            <v>444000</v>
          </cell>
          <cell r="U129">
            <v>0</v>
          </cell>
          <cell r="V129">
            <v>2153985</v>
          </cell>
          <cell r="W129">
            <v>5876</v>
          </cell>
          <cell r="X129">
            <v>447200</v>
          </cell>
          <cell r="Y129">
            <v>0</v>
          </cell>
          <cell r="Z129">
            <v>62000</v>
          </cell>
          <cell r="AA129">
            <v>300000</v>
          </cell>
          <cell r="AB129">
            <v>8337320</v>
          </cell>
          <cell r="AC129">
            <v>0</v>
          </cell>
          <cell r="AD129">
            <v>0</v>
          </cell>
          <cell r="AE129">
            <v>0</v>
          </cell>
          <cell r="AF129">
            <v>8337320</v>
          </cell>
          <cell r="AG129">
            <v>2933732</v>
          </cell>
          <cell r="AH129">
            <v>11271052</v>
          </cell>
          <cell r="AI129">
            <v>4690000</v>
          </cell>
          <cell r="AJ129">
            <v>370000</v>
          </cell>
          <cell r="AK129">
            <v>140000</v>
          </cell>
          <cell r="AL129">
            <v>360000</v>
          </cell>
          <cell r="AM129">
            <v>324000</v>
          </cell>
          <cell r="AN129">
            <v>252000</v>
          </cell>
          <cell r="AO129">
            <v>605000</v>
          </cell>
          <cell r="AP129">
            <v>305000</v>
          </cell>
          <cell r="AQ129">
            <v>0</v>
          </cell>
          <cell r="AR129">
            <v>2356000</v>
          </cell>
          <cell r="AS129">
            <v>300750</v>
          </cell>
          <cell r="AT129">
            <v>300000</v>
          </cell>
          <cell r="AU129">
            <v>657138</v>
          </cell>
          <cell r="AV129">
            <v>205840</v>
          </cell>
          <cell r="AW129">
            <v>1162978</v>
          </cell>
          <cell r="AX129">
            <v>8509728</v>
          </cell>
          <cell r="AY129">
            <v>0</v>
          </cell>
          <cell r="AZ129">
            <v>8509728</v>
          </cell>
          <cell r="BA129">
            <v>2761324</v>
          </cell>
          <cell r="BB129">
            <v>11271052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20</v>
          </cell>
          <cell r="BZ129">
            <v>2022</v>
          </cell>
          <cell r="CA129">
            <v>2026</v>
          </cell>
          <cell r="CB129">
            <v>10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20</v>
          </cell>
          <cell r="CN129">
            <v>2021</v>
          </cell>
          <cell r="CO129">
            <v>2030</v>
          </cell>
          <cell r="CP129">
            <v>1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2.7</v>
          </cell>
          <cell r="CY129">
            <v>0</v>
          </cell>
          <cell r="CZ129">
            <v>3</v>
          </cell>
          <cell r="DA129">
            <v>293945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1</v>
          </cell>
          <cell r="DI129">
            <v>302665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2102315</v>
          </cell>
          <cell r="DY129">
            <v>177985</v>
          </cell>
          <cell r="DZ129">
            <v>0</v>
          </cell>
          <cell r="EA129">
            <v>0</v>
          </cell>
          <cell r="EB129">
            <v>0</v>
          </cell>
          <cell r="EC129">
            <v>500000</v>
          </cell>
          <cell r="ED129">
            <v>0</v>
          </cell>
          <cell r="EE129">
            <v>0</v>
          </cell>
          <cell r="EF129">
            <v>2780300</v>
          </cell>
          <cell r="EG129">
            <v>400000</v>
          </cell>
          <cell r="EH129">
            <v>0</v>
          </cell>
          <cell r="EI129">
            <v>2602315</v>
          </cell>
          <cell r="EJ129">
            <v>0</v>
          </cell>
          <cell r="EK129">
            <v>277710</v>
          </cell>
          <cell r="EL129">
            <v>277710</v>
          </cell>
          <cell r="EM129">
            <v>99880</v>
          </cell>
          <cell r="EN129">
            <v>377590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577138</v>
          </cell>
          <cell r="ET129">
            <v>0</v>
          </cell>
          <cell r="EU129">
            <v>4135027</v>
          </cell>
          <cell r="EV129">
            <v>0</v>
          </cell>
          <cell r="EW129">
            <v>9.3323800000000006</v>
          </cell>
          <cell r="EX129">
            <v>1.3440799999999999</v>
          </cell>
          <cell r="EY129">
            <v>0</v>
          </cell>
          <cell r="EZ129">
            <v>0</v>
          </cell>
          <cell r="FA129">
            <v>0.91754999999999998</v>
          </cell>
          <cell r="FB129">
            <v>0.33</v>
          </cell>
          <cell r="FC129">
            <v>0</v>
          </cell>
          <cell r="FD129">
            <v>0</v>
          </cell>
          <cell r="FE129">
            <v>1.9068499999999999</v>
          </cell>
          <cell r="FF129">
            <v>0</v>
          </cell>
          <cell r="FG129">
            <v>13.830859999999999</v>
          </cell>
          <cell r="FH129">
            <v>0</v>
          </cell>
          <cell r="FI129">
            <v>0</v>
          </cell>
          <cell r="FJ129">
            <v>8.7443200000000001</v>
          </cell>
          <cell r="FK129">
            <v>0.58806000000000003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4127941</v>
          </cell>
          <cell r="GK129">
            <v>7413</v>
          </cell>
          <cell r="GL129">
            <v>2855488</v>
          </cell>
          <cell r="GM129">
            <v>0</v>
          </cell>
          <cell r="GN129">
            <v>191856</v>
          </cell>
          <cell r="GO129">
            <v>312013</v>
          </cell>
          <cell r="GP129">
            <v>142787</v>
          </cell>
          <cell r="GQ129">
            <v>0</v>
          </cell>
          <cell r="GR129">
            <v>23616</v>
          </cell>
          <cell r="GS129">
            <v>26464</v>
          </cell>
          <cell r="GT129">
            <v>0</v>
          </cell>
          <cell r="GU129">
            <v>139192</v>
          </cell>
          <cell r="GV129">
            <v>0</v>
          </cell>
          <cell r="GW129">
            <v>0</v>
          </cell>
          <cell r="GX129">
            <v>0</v>
          </cell>
          <cell r="GY129">
            <v>-6504</v>
          </cell>
          <cell r="GZ129">
            <v>4127941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245172</v>
          </cell>
          <cell r="HG129">
            <v>0</v>
          </cell>
          <cell r="HH129">
            <v>25225</v>
          </cell>
          <cell r="HI129">
            <v>63011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2886030</v>
          </cell>
          <cell r="HO129">
            <v>0</v>
          </cell>
          <cell r="HP129">
            <v>198502</v>
          </cell>
          <cell r="HQ129">
            <v>271195</v>
          </cell>
          <cell r="HR129">
            <v>142205</v>
          </cell>
          <cell r="HS129">
            <v>582</v>
          </cell>
          <cell r="HT129">
            <v>24133</v>
          </cell>
          <cell r="HU129">
            <v>27032</v>
          </cell>
          <cell r="HV129">
            <v>0</v>
          </cell>
          <cell r="HW129">
            <v>140106</v>
          </cell>
          <cell r="HX129">
            <v>0</v>
          </cell>
          <cell r="HY129">
            <v>0</v>
          </cell>
          <cell r="HZ129">
            <v>0</v>
          </cell>
          <cell r="IA129">
            <v>430</v>
          </cell>
          <cell r="IB129">
            <v>4132246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248429</v>
          </cell>
          <cell r="II129">
            <v>0</v>
          </cell>
          <cell r="IJ129">
            <v>30756</v>
          </cell>
          <cell r="IK129">
            <v>99255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4132246</v>
          </cell>
          <cell r="IQ129">
            <v>0</v>
          </cell>
          <cell r="IR129">
            <v>0</v>
          </cell>
          <cell r="IS129">
            <v>23.15</v>
          </cell>
          <cell r="IT129">
            <v>8</v>
          </cell>
          <cell r="IU129">
            <v>2.2189999999999999</v>
          </cell>
          <cell r="IV129">
            <v>0.63</v>
          </cell>
          <cell r="IW129">
            <v>375.6</v>
          </cell>
          <cell r="IX129">
            <v>0</v>
          </cell>
          <cell r="IY129">
            <v>7.5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-0.5</v>
          </cell>
          <cell r="JF129">
            <v>-3818</v>
          </cell>
          <cell r="JG129">
            <v>0</v>
          </cell>
          <cell r="JH129">
            <v>35.520000000000003</v>
          </cell>
          <cell r="JI129">
            <v>2.74</v>
          </cell>
          <cell r="JJ129">
            <v>16.940000000000001</v>
          </cell>
          <cell r="JK129">
            <v>15.84</v>
          </cell>
          <cell r="JL129">
            <v>5.48</v>
          </cell>
          <cell r="JM129">
            <v>14.52</v>
          </cell>
          <cell r="JN129">
            <v>15.12</v>
          </cell>
          <cell r="JO129">
            <v>35.119999999999997</v>
          </cell>
          <cell r="JP129">
            <v>23.25</v>
          </cell>
          <cell r="JQ129">
            <v>0.42</v>
          </cell>
          <cell r="JR129">
            <v>6</v>
          </cell>
          <cell r="JS129">
            <v>0</v>
          </cell>
          <cell r="JT129">
            <v>7635</v>
          </cell>
          <cell r="JU129">
            <v>2.2090000000000001</v>
          </cell>
          <cell r="JV129">
            <v>5406</v>
          </cell>
          <cell r="JW129">
            <v>378</v>
          </cell>
          <cell r="JX129">
            <v>-2.7389999999999999</v>
          </cell>
          <cell r="JY129">
            <v>-20913</v>
          </cell>
          <cell r="JZ129">
            <v>-18485</v>
          </cell>
          <cell r="KA129">
            <v>0</v>
          </cell>
          <cell r="KB129">
            <v>375.6</v>
          </cell>
          <cell r="KC129">
            <v>7826</v>
          </cell>
          <cell r="KD129">
            <v>2939446</v>
          </cell>
          <cell r="KE129">
            <v>0</v>
          </cell>
          <cell r="KF129">
            <v>202529</v>
          </cell>
          <cell r="KG129">
            <v>274849</v>
          </cell>
        </row>
        <row r="130">
          <cell r="E130">
            <v>3195</v>
          </cell>
          <cell r="F130">
            <v>3195</v>
          </cell>
          <cell r="G130" t="str">
            <v>GREENE COUNTY</v>
          </cell>
          <cell r="H130" t="str">
            <v>Greene County</v>
          </cell>
          <cell r="I130">
            <v>0</v>
          </cell>
          <cell r="J130">
            <v>0</v>
          </cell>
          <cell r="K130">
            <v>0</v>
          </cell>
          <cell r="L130">
            <v>3195</v>
          </cell>
          <cell r="M130">
            <v>9619201</v>
          </cell>
          <cell r="N130">
            <v>328431</v>
          </cell>
          <cell r="O130">
            <v>695438</v>
          </cell>
          <cell r="P130">
            <v>760000</v>
          </cell>
          <cell r="Q130">
            <v>275000</v>
          </cell>
          <cell r="R130">
            <v>250000</v>
          </cell>
          <cell r="S130">
            <v>382000</v>
          </cell>
          <cell r="T130">
            <v>301700</v>
          </cell>
          <cell r="U130">
            <v>0</v>
          </cell>
          <cell r="V130">
            <v>8149084</v>
          </cell>
          <cell r="W130">
            <v>25571</v>
          </cell>
          <cell r="X130">
            <v>1795965</v>
          </cell>
          <cell r="Y130">
            <v>0</v>
          </cell>
          <cell r="Z130">
            <v>398000</v>
          </cell>
          <cell r="AA130">
            <v>1400000</v>
          </cell>
          <cell r="AB130">
            <v>24380390</v>
          </cell>
          <cell r="AC130">
            <v>0</v>
          </cell>
          <cell r="AD130">
            <v>875000</v>
          </cell>
          <cell r="AE130">
            <v>22000</v>
          </cell>
          <cell r="AF130">
            <v>25642390</v>
          </cell>
          <cell r="AG130">
            <v>7936864</v>
          </cell>
          <cell r="AH130">
            <v>33579254</v>
          </cell>
          <cell r="AI130">
            <v>11613000</v>
          </cell>
          <cell r="AJ130">
            <v>770000</v>
          </cell>
          <cell r="AK130">
            <v>1005000</v>
          </cell>
          <cell r="AL130">
            <v>367000</v>
          </cell>
          <cell r="AM130">
            <v>975000</v>
          </cell>
          <cell r="AN130">
            <v>479300</v>
          </cell>
          <cell r="AO130">
            <v>2595000</v>
          </cell>
          <cell r="AP130">
            <v>1182000</v>
          </cell>
          <cell r="AQ130">
            <v>365000</v>
          </cell>
          <cell r="AR130">
            <v>7373300</v>
          </cell>
          <cell r="AS130">
            <v>845000</v>
          </cell>
          <cell r="AT130">
            <v>1250000</v>
          </cell>
          <cell r="AU130">
            <v>2350000</v>
          </cell>
          <cell r="AV130">
            <v>661623</v>
          </cell>
          <cell r="AW130">
            <v>4261623</v>
          </cell>
          <cell r="AX130">
            <v>24092923</v>
          </cell>
          <cell r="AY130">
            <v>879000</v>
          </cell>
          <cell r="AZ130">
            <v>24975923</v>
          </cell>
          <cell r="BA130">
            <v>8603331</v>
          </cell>
          <cell r="BB130">
            <v>33579254</v>
          </cell>
          <cell r="BC130">
            <v>0</v>
          </cell>
          <cell r="BD130">
            <v>0</v>
          </cell>
          <cell r="BE130">
            <v>4000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20</v>
          </cell>
          <cell r="BZ130">
            <v>2021</v>
          </cell>
          <cell r="CA130">
            <v>2025</v>
          </cell>
          <cell r="CB130">
            <v>10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20</v>
          </cell>
          <cell r="CN130">
            <v>2025</v>
          </cell>
          <cell r="CO130">
            <v>2034</v>
          </cell>
          <cell r="CP130">
            <v>1.34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2.7</v>
          </cell>
          <cell r="CY130">
            <v>0</v>
          </cell>
          <cell r="CZ130">
            <v>6</v>
          </cell>
          <cell r="DA130">
            <v>929879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3</v>
          </cell>
          <cell r="DI130">
            <v>1039243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5298558</v>
          </cell>
          <cell r="DY130">
            <v>235986</v>
          </cell>
          <cell r="DZ130">
            <v>0</v>
          </cell>
          <cell r="EA130">
            <v>0</v>
          </cell>
          <cell r="EB130">
            <v>0</v>
          </cell>
          <cell r="EC130">
            <v>700000</v>
          </cell>
          <cell r="ED130">
            <v>400000</v>
          </cell>
          <cell r="EE130">
            <v>0</v>
          </cell>
          <cell r="EF130">
            <v>6634544</v>
          </cell>
          <cell r="EG130">
            <v>800000</v>
          </cell>
          <cell r="EH130">
            <v>0</v>
          </cell>
          <cell r="EI130">
            <v>6398558</v>
          </cell>
          <cell r="EJ130">
            <v>8767</v>
          </cell>
          <cell r="EK130">
            <v>772938</v>
          </cell>
          <cell r="EL130">
            <v>781705</v>
          </cell>
          <cell r="EM130">
            <v>255933</v>
          </cell>
          <cell r="EN130">
            <v>1037638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1476018</v>
          </cell>
          <cell r="ET130">
            <v>0</v>
          </cell>
          <cell r="EU130">
            <v>9948205</v>
          </cell>
          <cell r="EV130">
            <v>0</v>
          </cell>
          <cell r="EW130">
            <v>9.7013499999999997</v>
          </cell>
          <cell r="EX130">
            <v>1.1749000000000001</v>
          </cell>
          <cell r="EY130">
            <v>0</v>
          </cell>
          <cell r="EZ130">
            <v>0</v>
          </cell>
          <cell r="FA130">
            <v>1.00793</v>
          </cell>
          <cell r="FB130">
            <v>0.33</v>
          </cell>
          <cell r="FC130">
            <v>0</v>
          </cell>
          <cell r="FD130">
            <v>0</v>
          </cell>
          <cell r="FE130">
            <v>1.9031800000000001</v>
          </cell>
          <cell r="FF130">
            <v>0</v>
          </cell>
          <cell r="FG130">
            <v>14.11736</v>
          </cell>
          <cell r="FH130">
            <v>0</v>
          </cell>
          <cell r="FI130">
            <v>0</v>
          </cell>
          <cell r="FJ130">
            <v>9.3970699999999994</v>
          </cell>
          <cell r="FK130">
            <v>0.30427999999999999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12698991</v>
          </cell>
          <cell r="GK130">
            <v>7452</v>
          </cell>
          <cell r="GL130">
            <v>8848505</v>
          </cell>
          <cell r="GM130">
            <v>0</v>
          </cell>
          <cell r="GN130">
            <v>179675</v>
          </cell>
          <cell r="GO130">
            <v>1316843</v>
          </cell>
          <cell r="GP130">
            <v>455845</v>
          </cell>
          <cell r="GQ130">
            <v>0</v>
          </cell>
          <cell r="GR130">
            <v>72123</v>
          </cell>
          <cell r="GS130">
            <v>80820</v>
          </cell>
          <cell r="GT130">
            <v>0</v>
          </cell>
          <cell r="GU130">
            <v>431679</v>
          </cell>
          <cell r="GV130">
            <v>0</v>
          </cell>
          <cell r="GW130">
            <v>0</v>
          </cell>
          <cell r="GX130">
            <v>0</v>
          </cell>
          <cell r="GY130">
            <v>-28175</v>
          </cell>
          <cell r="GZ130">
            <v>12698991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709916</v>
          </cell>
          <cell r="HG130">
            <v>0</v>
          </cell>
          <cell r="HH130">
            <v>85102</v>
          </cell>
          <cell r="HI130">
            <v>296520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9093690</v>
          </cell>
          <cell r="HO130">
            <v>0</v>
          </cell>
          <cell r="HP130">
            <v>196401</v>
          </cell>
          <cell r="HQ130">
            <v>1257462</v>
          </cell>
          <cell r="HR130">
            <v>463859</v>
          </cell>
          <cell r="HS130">
            <v>0</v>
          </cell>
          <cell r="HT130">
            <v>74211</v>
          </cell>
          <cell r="HU130">
            <v>83126</v>
          </cell>
          <cell r="HV130">
            <v>0</v>
          </cell>
          <cell r="HW130">
            <v>441531</v>
          </cell>
          <cell r="HX130">
            <v>0</v>
          </cell>
          <cell r="HY130">
            <v>0</v>
          </cell>
          <cell r="HZ130">
            <v>0</v>
          </cell>
          <cell r="IA130">
            <v>-7452</v>
          </cell>
          <cell r="IB130">
            <v>12964411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729223</v>
          </cell>
          <cell r="II130">
            <v>0</v>
          </cell>
          <cell r="IJ130">
            <v>103986</v>
          </cell>
          <cell r="IK130">
            <v>297765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12964411</v>
          </cell>
          <cell r="IQ130">
            <v>0</v>
          </cell>
          <cell r="IR130">
            <v>0</v>
          </cell>
          <cell r="IS130">
            <v>12.53</v>
          </cell>
          <cell r="IT130">
            <v>2</v>
          </cell>
          <cell r="IU130">
            <v>6.3029999999999999</v>
          </cell>
          <cell r="IV130">
            <v>6.76</v>
          </cell>
          <cell r="IW130">
            <v>1182.3</v>
          </cell>
          <cell r="IX130">
            <v>0</v>
          </cell>
          <cell r="IY130">
            <v>39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163.86</v>
          </cell>
          <cell r="JI130">
            <v>61.65</v>
          </cell>
          <cell r="JJ130">
            <v>38.130000000000003</v>
          </cell>
          <cell r="JK130">
            <v>64.08</v>
          </cell>
          <cell r="JL130">
            <v>43.84</v>
          </cell>
          <cell r="JM130">
            <v>47.2</v>
          </cell>
          <cell r="JN130">
            <v>64.8</v>
          </cell>
          <cell r="JO130">
            <v>155.84</v>
          </cell>
          <cell r="JP130">
            <v>15.06</v>
          </cell>
          <cell r="JQ130">
            <v>6.01</v>
          </cell>
          <cell r="JR130">
            <v>9</v>
          </cell>
          <cell r="JS130">
            <v>0</v>
          </cell>
          <cell r="JT130">
            <v>7674</v>
          </cell>
          <cell r="JU130">
            <v>6.3179999999999996</v>
          </cell>
          <cell r="JV130">
            <v>39343</v>
          </cell>
          <cell r="JW130">
            <v>1185</v>
          </cell>
          <cell r="JX130">
            <v>-6.6440000000000001</v>
          </cell>
          <cell r="JY130">
            <v>-50986</v>
          </cell>
          <cell r="JZ130">
            <v>-44840</v>
          </cell>
          <cell r="KA130">
            <v>0</v>
          </cell>
          <cell r="KB130">
            <v>1182.3</v>
          </cell>
          <cell r="KC130">
            <v>7865</v>
          </cell>
          <cell r="KD130">
            <v>9298790</v>
          </cell>
          <cell r="KE130">
            <v>0</v>
          </cell>
          <cell r="KF130">
            <v>215407</v>
          </cell>
          <cell r="KG130">
            <v>1225682</v>
          </cell>
        </row>
        <row r="131">
          <cell r="E131">
            <v>2709</v>
          </cell>
          <cell r="F131">
            <v>2709</v>
          </cell>
          <cell r="G131" t="str">
            <v>GRINNELL-NEWBURG</v>
          </cell>
          <cell r="H131" t="str">
            <v>Grinnell-Newburg</v>
          </cell>
          <cell r="I131">
            <v>0</v>
          </cell>
          <cell r="J131">
            <v>0</v>
          </cell>
          <cell r="K131">
            <v>0</v>
          </cell>
          <cell r="L131">
            <v>2709</v>
          </cell>
          <cell r="M131">
            <v>9063672</v>
          </cell>
          <cell r="N131">
            <v>166107</v>
          </cell>
          <cell r="O131">
            <v>252890</v>
          </cell>
          <cell r="P131">
            <v>750000</v>
          </cell>
          <cell r="Q131">
            <v>872000</v>
          </cell>
          <cell r="R131">
            <v>415000</v>
          </cell>
          <cell r="S131">
            <v>329000</v>
          </cell>
          <cell r="T131">
            <v>1283500</v>
          </cell>
          <cell r="U131">
            <v>0</v>
          </cell>
          <cell r="V131">
            <v>11790806</v>
          </cell>
          <cell r="W131">
            <v>42882</v>
          </cell>
          <cell r="X131">
            <v>2210000</v>
          </cell>
          <cell r="Y131">
            <v>0</v>
          </cell>
          <cell r="Z131">
            <v>225000</v>
          </cell>
          <cell r="AA131">
            <v>700000</v>
          </cell>
          <cell r="AB131">
            <v>28100857</v>
          </cell>
          <cell r="AC131">
            <v>0</v>
          </cell>
          <cell r="AD131">
            <v>0</v>
          </cell>
          <cell r="AE131">
            <v>20000</v>
          </cell>
          <cell r="AF131">
            <v>28120857</v>
          </cell>
          <cell r="AG131">
            <v>21209420</v>
          </cell>
          <cell r="AH131">
            <v>49330277</v>
          </cell>
          <cell r="AI131">
            <v>15525000</v>
          </cell>
          <cell r="AJ131">
            <v>800000</v>
          </cell>
          <cell r="AK131">
            <v>1825000</v>
          </cell>
          <cell r="AL131">
            <v>590000</v>
          </cell>
          <cell r="AM131">
            <v>1700000</v>
          </cell>
          <cell r="AN131">
            <v>1280000</v>
          </cell>
          <cell r="AO131">
            <v>3250000</v>
          </cell>
          <cell r="AP131">
            <v>1775000</v>
          </cell>
          <cell r="AQ131">
            <v>0</v>
          </cell>
          <cell r="AR131">
            <v>11220000</v>
          </cell>
          <cell r="AS131">
            <v>1200000</v>
          </cell>
          <cell r="AT131">
            <v>9000000</v>
          </cell>
          <cell r="AU131">
            <v>0</v>
          </cell>
          <cell r="AV131">
            <v>868174</v>
          </cell>
          <cell r="AW131">
            <v>9868174</v>
          </cell>
          <cell r="AX131">
            <v>37813174</v>
          </cell>
          <cell r="AY131">
            <v>0</v>
          </cell>
          <cell r="AZ131">
            <v>37813174</v>
          </cell>
          <cell r="BA131">
            <v>11517103</v>
          </cell>
          <cell r="BB131">
            <v>49330277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20</v>
          </cell>
          <cell r="BZ131">
            <v>2025</v>
          </cell>
          <cell r="CA131">
            <v>2029</v>
          </cell>
          <cell r="CB131">
            <v>10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20</v>
          </cell>
          <cell r="CN131">
            <v>2017</v>
          </cell>
          <cell r="CO131">
            <v>2026</v>
          </cell>
          <cell r="CP131">
            <v>0.67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2.7</v>
          </cell>
          <cell r="CY131">
            <v>0</v>
          </cell>
          <cell r="CZ131">
            <v>1</v>
          </cell>
          <cell r="DA131">
            <v>1170300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540312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5512819</v>
          </cell>
          <cell r="DY131">
            <v>743286</v>
          </cell>
          <cell r="DZ131">
            <v>0</v>
          </cell>
          <cell r="EA131">
            <v>0</v>
          </cell>
          <cell r="EB131">
            <v>0</v>
          </cell>
          <cell r="EC131">
            <v>375158</v>
          </cell>
          <cell r="ED131">
            <v>1914222</v>
          </cell>
          <cell r="EE131">
            <v>0</v>
          </cell>
          <cell r="EF131">
            <v>8545485</v>
          </cell>
          <cell r="EG131">
            <v>0</v>
          </cell>
          <cell r="EH131">
            <v>0</v>
          </cell>
          <cell r="EI131">
            <v>7802199</v>
          </cell>
          <cell r="EJ131">
            <v>0</v>
          </cell>
          <cell r="EK131">
            <v>411725</v>
          </cell>
          <cell r="EL131">
            <v>411725</v>
          </cell>
          <cell r="EM131">
            <v>266124</v>
          </cell>
          <cell r="EN131">
            <v>677849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9223332</v>
          </cell>
          <cell r="EV131">
            <v>0</v>
          </cell>
          <cell r="EW131">
            <v>12.933400000000001</v>
          </cell>
          <cell r="EX131">
            <v>0</v>
          </cell>
          <cell r="EY131">
            <v>0</v>
          </cell>
          <cell r="EZ131">
            <v>0</v>
          </cell>
          <cell r="FA131">
            <v>0.51054999999999995</v>
          </cell>
          <cell r="FB131">
            <v>0.33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13.773949999999999</v>
          </cell>
          <cell r="FH131">
            <v>0</v>
          </cell>
          <cell r="FI131">
            <v>0</v>
          </cell>
          <cell r="FJ131">
            <v>12.011710000000001</v>
          </cell>
          <cell r="FK131">
            <v>0.92169000000000001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16547653</v>
          </cell>
          <cell r="GK131">
            <v>7413</v>
          </cell>
          <cell r="GL131">
            <v>11281845</v>
          </cell>
          <cell r="GM131">
            <v>189688</v>
          </cell>
          <cell r="GN131">
            <v>192768</v>
          </cell>
          <cell r="GO131">
            <v>1827898</v>
          </cell>
          <cell r="GP131">
            <v>579248</v>
          </cell>
          <cell r="GQ131">
            <v>1889</v>
          </cell>
          <cell r="GR131">
            <v>95600</v>
          </cell>
          <cell r="GS131">
            <v>106616</v>
          </cell>
          <cell r="GT131">
            <v>0</v>
          </cell>
          <cell r="GU131">
            <v>549939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16547653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896730</v>
          </cell>
          <cell r="HG131">
            <v>0</v>
          </cell>
          <cell r="HH131">
            <v>90307</v>
          </cell>
          <cell r="HI131">
            <v>300134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11439521</v>
          </cell>
          <cell r="HO131">
            <v>0</v>
          </cell>
          <cell r="HP131">
            <v>231539</v>
          </cell>
          <cell r="HQ131">
            <v>1813313</v>
          </cell>
          <cell r="HR131">
            <v>585416</v>
          </cell>
          <cell r="HS131">
            <v>0</v>
          </cell>
          <cell r="HT131">
            <v>97078</v>
          </cell>
          <cell r="HU131">
            <v>108236</v>
          </cell>
          <cell r="HV131">
            <v>0</v>
          </cell>
          <cell r="HW131">
            <v>555345</v>
          </cell>
          <cell r="HX131">
            <v>0</v>
          </cell>
          <cell r="HY131">
            <v>0</v>
          </cell>
          <cell r="HZ131">
            <v>0</v>
          </cell>
          <cell r="IA131">
            <v>-1557</v>
          </cell>
          <cell r="IB131">
            <v>16545920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893427</v>
          </cell>
          <cell r="II131">
            <v>0</v>
          </cell>
          <cell r="IJ131">
            <v>107756</v>
          </cell>
          <cell r="IK131">
            <v>274860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16545920</v>
          </cell>
          <cell r="IQ131">
            <v>0</v>
          </cell>
          <cell r="IR131">
            <v>0.1</v>
          </cell>
          <cell r="IS131">
            <v>18.87</v>
          </cell>
          <cell r="IT131">
            <v>56</v>
          </cell>
          <cell r="IU131">
            <v>6.3860000000000001</v>
          </cell>
          <cell r="IV131">
            <v>5.07</v>
          </cell>
          <cell r="IW131">
            <v>1495.4</v>
          </cell>
          <cell r="IX131">
            <v>0</v>
          </cell>
          <cell r="IY131">
            <v>39.5</v>
          </cell>
          <cell r="IZ131">
            <v>0</v>
          </cell>
          <cell r="JA131">
            <v>0</v>
          </cell>
          <cell r="JB131">
            <v>0</v>
          </cell>
          <cell r="JC131">
            <v>739</v>
          </cell>
          <cell r="JD131">
            <v>750</v>
          </cell>
          <cell r="JE131">
            <v>0.5</v>
          </cell>
          <cell r="JF131">
            <v>3818</v>
          </cell>
          <cell r="JG131">
            <v>2.14</v>
          </cell>
          <cell r="JH131">
            <v>237.5</v>
          </cell>
          <cell r="JI131">
            <v>94.53</v>
          </cell>
          <cell r="JJ131">
            <v>77.45</v>
          </cell>
          <cell r="JK131">
            <v>65.52</v>
          </cell>
          <cell r="JL131">
            <v>84.94</v>
          </cell>
          <cell r="JM131">
            <v>85.32</v>
          </cell>
          <cell r="JN131">
            <v>66.239999999999995</v>
          </cell>
          <cell r="JO131">
            <v>236.5</v>
          </cell>
          <cell r="JP131">
            <v>16.12</v>
          </cell>
          <cell r="JQ131">
            <v>4.59</v>
          </cell>
          <cell r="JR131">
            <v>53</v>
          </cell>
          <cell r="JS131">
            <v>0</v>
          </cell>
          <cell r="JT131">
            <v>7635</v>
          </cell>
          <cell r="JU131">
            <v>6.7119999999999997</v>
          </cell>
          <cell r="JV131">
            <v>30093</v>
          </cell>
          <cell r="JW131">
            <v>1498.3</v>
          </cell>
          <cell r="JX131">
            <v>2.3250000000000002</v>
          </cell>
          <cell r="JY131">
            <v>17751</v>
          </cell>
          <cell r="JZ131">
            <v>15691</v>
          </cell>
          <cell r="KA131">
            <v>740</v>
          </cell>
          <cell r="KB131">
            <v>1495.4</v>
          </cell>
          <cell r="KC131">
            <v>7826</v>
          </cell>
          <cell r="KD131">
            <v>11703000</v>
          </cell>
          <cell r="KE131">
            <v>0</v>
          </cell>
          <cell r="KF131">
            <v>214605</v>
          </cell>
          <cell r="KG131">
            <v>1850849</v>
          </cell>
        </row>
        <row r="132">
          <cell r="E132">
            <v>2718</v>
          </cell>
          <cell r="F132">
            <v>2718</v>
          </cell>
          <cell r="G132" t="str">
            <v>GRISWOLD</v>
          </cell>
          <cell r="H132" t="str">
            <v>Griswold</v>
          </cell>
          <cell r="I132">
            <v>0</v>
          </cell>
          <cell r="J132">
            <v>0</v>
          </cell>
          <cell r="K132">
            <v>0</v>
          </cell>
          <cell r="L132">
            <v>2718</v>
          </cell>
          <cell r="M132">
            <v>4153280</v>
          </cell>
          <cell r="N132">
            <v>102107</v>
          </cell>
          <cell r="O132">
            <v>29076</v>
          </cell>
          <cell r="P132">
            <v>350000</v>
          </cell>
          <cell r="Q132">
            <v>68795</v>
          </cell>
          <cell r="R132">
            <v>150000</v>
          </cell>
          <cell r="S132">
            <v>155000</v>
          </cell>
          <cell r="T132">
            <v>136500</v>
          </cell>
          <cell r="U132">
            <v>0</v>
          </cell>
          <cell r="V132">
            <v>3186039</v>
          </cell>
          <cell r="W132">
            <v>7950</v>
          </cell>
          <cell r="X132">
            <v>1082500</v>
          </cell>
          <cell r="Y132">
            <v>0</v>
          </cell>
          <cell r="Z132">
            <v>80000</v>
          </cell>
          <cell r="AA132">
            <v>380000</v>
          </cell>
          <cell r="AB132">
            <v>9881247</v>
          </cell>
          <cell r="AC132">
            <v>0</v>
          </cell>
          <cell r="AD132">
            <v>200000</v>
          </cell>
          <cell r="AE132">
            <v>0</v>
          </cell>
          <cell r="AF132">
            <v>10081247</v>
          </cell>
          <cell r="AG132">
            <v>4713146</v>
          </cell>
          <cell r="AH132">
            <v>14794393</v>
          </cell>
          <cell r="AI132">
            <v>5720000</v>
          </cell>
          <cell r="AJ132">
            <v>180850</v>
          </cell>
          <cell r="AK132">
            <v>420350</v>
          </cell>
          <cell r="AL132">
            <v>235000</v>
          </cell>
          <cell r="AM132">
            <v>385000</v>
          </cell>
          <cell r="AN132">
            <v>257250</v>
          </cell>
          <cell r="AO132">
            <v>696550</v>
          </cell>
          <cell r="AP132">
            <v>532500</v>
          </cell>
          <cell r="AQ132">
            <v>0</v>
          </cell>
          <cell r="AR132">
            <v>2707500</v>
          </cell>
          <cell r="AS132">
            <v>435600</v>
          </cell>
          <cell r="AT132">
            <v>1026500</v>
          </cell>
          <cell r="AU132">
            <v>903500</v>
          </cell>
          <cell r="AV132">
            <v>265339</v>
          </cell>
          <cell r="AW132">
            <v>2195339</v>
          </cell>
          <cell r="AX132">
            <v>11058439</v>
          </cell>
          <cell r="AY132">
            <v>200000</v>
          </cell>
          <cell r="AZ132">
            <v>11258439</v>
          </cell>
          <cell r="BA132">
            <v>3535954</v>
          </cell>
          <cell r="BB132">
            <v>14794393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17</v>
          </cell>
          <cell r="BZ132">
            <v>2025</v>
          </cell>
          <cell r="CA132">
            <v>2029</v>
          </cell>
          <cell r="CB132">
            <v>10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2.7</v>
          </cell>
          <cell r="CY132">
            <v>0</v>
          </cell>
          <cell r="CZ132">
            <v>1</v>
          </cell>
          <cell r="DA132">
            <v>361140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2458473</v>
          </cell>
          <cell r="DY132">
            <v>273807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2732280</v>
          </cell>
          <cell r="EG132">
            <v>500000</v>
          </cell>
          <cell r="EH132">
            <v>0</v>
          </cell>
          <cell r="EI132">
            <v>2458473</v>
          </cell>
          <cell r="EJ132">
            <v>0</v>
          </cell>
          <cell r="EK132">
            <v>0</v>
          </cell>
          <cell r="EL132">
            <v>0</v>
          </cell>
          <cell r="EM132">
            <v>110085</v>
          </cell>
          <cell r="EN132">
            <v>110085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895700</v>
          </cell>
          <cell r="ET132">
            <v>0</v>
          </cell>
          <cell r="EU132">
            <v>4238067</v>
          </cell>
          <cell r="EV132">
            <v>0</v>
          </cell>
          <cell r="EW132">
            <v>8.2173999999999996</v>
          </cell>
          <cell r="EX132">
            <v>1.50431</v>
          </cell>
          <cell r="EY132">
            <v>0</v>
          </cell>
          <cell r="EZ132">
            <v>0</v>
          </cell>
          <cell r="FA132">
            <v>0</v>
          </cell>
          <cell r="FB132">
            <v>0.33</v>
          </cell>
          <cell r="FC132">
            <v>0</v>
          </cell>
          <cell r="FD132">
            <v>0</v>
          </cell>
          <cell r="FE132">
            <v>2.6850299999999998</v>
          </cell>
          <cell r="FF132">
            <v>0</v>
          </cell>
          <cell r="FG132">
            <v>12.736739999999999</v>
          </cell>
          <cell r="FH132">
            <v>0</v>
          </cell>
          <cell r="FI132">
            <v>0</v>
          </cell>
          <cell r="FJ132">
            <v>7.3966099999999999</v>
          </cell>
          <cell r="FK132">
            <v>0.82079000000000002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5039461</v>
          </cell>
          <cell r="GK132">
            <v>7443</v>
          </cell>
          <cell r="GL132">
            <v>3399218</v>
          </cell>
          <cell r="GM132">
            <v>0</v>
          </cell>
          <cell r="GN132">
            <v>180232</v>
          </cell>
          <cell r="GO132">
            <v>669126</v>
          </cell>
          <cell r="GP132">
            <v>177219</v>
          </cell>
          <cell r="GQ132">
            <v>4928</v>
          </cell>
          <cell r="GR132">
            <v>27585</v>
          </cell>
          <cell r="GS132">
            <v>30496</v>
          </cell>
          <cell r="GT132">
            <v>0</v>
          </cell>
          <cell r="GU132">
            <v>54279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5039461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287744</v>
          </cell>
          <cell r="HG132">
            <v>0</v>
          </cell>
          <cell r="HH132">
            <v>33048</v>
          </cell>
          <cell r="HI132">
            <v>59304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3432387</v>
          </cell>
          <cell r="HO132">
            <v>823</v>
          </cell>
          <cell r="HP132">
            <v>212972</v>
          </cell>
          <cell r="HQ132">
            <v>675593</v>
          </cell>
          <cell r="HR132">
            <v>178972</v>
          </cell>
          <cell r="HS132">
            <v>3175</v>
          </cell>
          <cell r="HT132">
            <v>27852</v>
          </cell>
          <cell r="HU132">
            <v>30791</v>
          </cell>
          <cell r="HV132">
            <v>0</v>
          </cell>
          <cell r="HW132">
            <v>47825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5104651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291377</v>
          </cell>
          <cell r="II132">
            <v>0</v>
          </cell>
          <cell r="IJ132">
            <v>40807</v>
          </cell>
          <cell r="IK132">
            <v>114525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5104651</v>
          </cell>
          <cell r="IQ132">
            <v>0</v>
          </cell>
          <cell r="IR132">
            <v>0</v>
          </cell>
          <cell r="IS132">
            <v>25.54</v>
          </cell>
          <cell r="IT132">
            <v>0</v>
          </cell>
          <cell r="IU132">
            <v>2.2450000000000001</v>
          </cell>
          <cell r="IV132">
            <v>0</v>
          </cell>
          <cell r="IW132">
            <v>459.7</v>
          </cell>
          <cell r="IX132">
            <v>0</v>
          </cell>
          <cell r="IY132">
            <v>12.5</v>
          </cell>
          <cell r="IZ132">
            <v>0</v>
          </cell>
          <cell r="JA132">
            <v>0</v>
          </cell>
          <cell r="JB132">
            <v>0</v>
          </cell>
          <cell r="JC132">
            <v>374</v>
          </cell>
          <cell r="JD132">
            <v>386</v>
          </cell>
          <cell r="JE132">
            <v>0</v>
          </cell>
          <cell r="JF132">
            <v>0</v>
          </cell>
          <cell r="JG132">
            <v>1.1499999999999999</v>
          </cell>
          <cell r="JH132">
            <v>88.14</v>
          </cell>
          <cell r="JI132">
            <v>21.92</v>
          </cell>
          <cell r="JJ132">
            <v>26.62</v>
          </cell>
          <cell r="JK132">
            <v>39.6</v>
          </cell>
          <cell r="JL132">
            <v>24.66</v>
          </cell>
          <cell r="JM132">
            <v>42.35</v>
          </cell>
          <cell r="JN132">
            <v>30.24</v>
          </cell>
          <cell r="JO132">
            <v>97.25</v>
          </cell>
          <cell r="JP132">
            <v>23.95</v>
          </cell>
          <cell r="JQ132">
            <v>0</v>
          </cell>
          <cell r="JR132">
            <v>0</v>
          </cell>
          <cell r="JS132">
            <v>0</v>
          </cell>
          <cell r="JT132">
            <v>7665</v>
          </cell>
          <cell r="JU132">
            <v>2.3330000000000002</v>
          </cell>
          <cell r="JV132">
            <v>17628</v>
          </cell>
          <cell r="JW132">
            <v>447.8</v>
          </cell>
          <cell r="JX132">
            <v>0</v>
          </cell>
          <cell r="JY132">
            <v>0</v>
          </cell>
          <cell r="JZ132">
            <v>0</v>
          </cell>
          <cell r="KA132">
            <v>394</v>
          </cell>
          <cell r="KB132">
            <v>459.7</v>
          </cell>
          <cell r="KC132">
            <v>7856</v>
          </cell>
          <cell r="KD132">
            <v>3611403</v>
          </cell>
          <cell r="KE132">
            <v>0</v>
          </cell>
          <cell r="KF132">
            <v>206479</v>
          </cell>
          <cell r="KG132">
            <v>763996</v>
          </cell>
        </row>
        <row r="133">
          <cell r="E133">
            <v>2727</v>
          </cell>
          <cell r="F133">
            <v>2727</v>
          </cell>
          <cell r="G133" t="str">
            <v>GRUNDY CENTER</v>
          </cell>
          <cell r="H133" t="str">
            <v>Grundy Center</v>
          </cell>
          <cell r="I133">
            <v>0</v>
          </cell>
          <cell r="J133">
            <v>0</v>
          </cell>
          <cell r="K133">
            <v>0</v>
          </cell>
          <cell r="L133">
            <v>2727</v>
          </cell>
          <cell r="M133">
            <v>4904869</v>
          </cell>
          <cell r="N133">
            <v>49226</v>
          </cell>
          <cell r="O133">
            <v>269376</v>
          </cell>
          <cell r="P133">
            <v>795463</v>
          </cell>
          <cell r="Q133">
            <v>189500</v>
          </cell>
          <cell r="R133">
            <v>215000</v>
          </cell>
          <cell r="S133">
            <v>300000</v>
          </cell>
          <cell r="T133">
            <v>1013826</v>
          </cell>
          <cell r="U133">
            <v>0</v>
          </cell>
          <cell r="V133">
            <v>5222129</v>
          </cell>
          <cell r="W133">
            <v>18878</v>
          </cell>
          <cell r="X133">
            <v>56455</v>
          </cell>
          <cell r="Y133">
            <v>0</v>
          </cell>
          <cell r="Z133">
            <v>65935</v>
          </cell>
          <cell r="AA133">
            <v>356951</v>
          </cell>
          <cell r="AB133">
            <v>13457608</v>
          </cell>
          <cell r="AC133">
            <v>0</v>
          </cell>
          <cell r="AD133">
            <v>287945</v>
          </cell>
          <cell r="AE133">
            <v>0</v>
          </cell>
          <cell r="AF133">
            <v>13745553</v>
          </cell>
          <cell r="AG133">
            <v>10665014</v>
          </cell>
          <cell r="AH133">
            <v>24410567</v>
          </cell>
          <cell r="AI133">
            <v>7472000</v>
          </cell>
          <cell r="AJ133">
            <v>370500</v>
          </cell>
          <cell r="AK133">
            <v>558500</v>
          </cell>
          <cell r="AL133">
            <v>394000</v>
          </cell>
          <cell r="AM133">
            <v>644000</v>
          </cell>
          <cell r="AN133">
            <v>120000</v>
          </cell>
          <cell r="AO133">
            <v>1262000</v>
          </cell>
          <cell r="AP133">
            <v>571000</v>
          </cell>
          <cell r="AQ133">
            <v>0</v>
          </cell>
          <cell r="AR133">
            <v>3920000</v>
          </cell>
          <cell r="AS133">
            <v>440000</v>
          </cell>
          <cell r="AT133">
            <v>7151911</v>
          </cell>
          <cell r="AU133">
            <v>1131932</v>
          </cell>
          <cell r="AV133">
            <v>379694</v>
          </cell>
          <cell r="AW133">
            <v>8663537</v>
          </cell>
          <cell r="AX133">
            <v>20495537</v>
          </cell>
          <cell r="AY133">
            <v>287945</v>
          </cell>
          <cell r="AZ133">
            <v>20783482</v>
          </cell>
          <cell r="BA133">
            <v>3627085</v>
          </cell>
          <cell r="BB133">
            <v>24410567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20</v>
          </cell>
          <cell r="BZ133">
            <v>2022</v>
          </cell>
          <cell r="CA133">
            <v>2026</v>
          </cell>
          <cell r="CB133">
            <v>10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2023</v>
          </cell>
          <cell r="CO133">
            <v>2032</v>
          </cell>
          <cell r="CP133">
            <v>1.34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2.7</v>
          </cell>
          <cell r="CY133">
            <v>0</v>
          </cell>
          <cell r="CZ133">
            <v>7</v>
          </cell>
          <cell r="DA133">
            <v>524499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418734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2455284</v>
          </cell>
          <cell r="DY133">
            <v>25386</v>
          </cell>
          <cell r="DZ133">
            <v>0</v>
          </cell>
          <cell r="EA133">
            <v>0</v>
          </cell>
          <cell r="EB133">
            <v>0</v>
          </cell>
          <cell r="EC133">
            <v>751358</v>
          </cell>
          <cell r="ED133">
            <v>0</v>
          </cell>
          <cell r="EE133">
            <v>0</v>
          </cell>
          <cell r="EF133">
            <v>3232028</v>
          </cell>
          <cell r="EG133">
            <v>350000</v>
          </cell>
          <cell r="EH133">
            <v>0</v>
          </cell>
          <cell r="EI133">
            <v>3206642</v>
          </cell>
          <cell r="EJ133">
            <v>0</v>
          </cell>
          <cell r="EK133">
            <v>418734</v>
          </cell>
          <cell r="EL133">
            <v>418734</v>
          </cell>
          <cell r="EM133">
            <v>103121</v>
          </cell>
          <cell r="EN133">
            <v>521855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843717</v>
          </cell>
          <cell r="ET133">
            <v>0</v>
          </cell>
          <cell r="EU133">
            <v>4947604</v>
          </cell>
          <cell r="EV133">
            <v>0</v>
          </cell>
          <cell r="EW133">
            <v>10.955399999999999</v>
          </cell>
          <cell r="EX133">
            <v>1.1869000000000001</v>
          </cell>
          <cell r="EY133">
            <v>0</v>
          </cell>
          <cell r="EZ133">
            <v>0</v>
          </cell>
          <cell r="FA133">
            <v>1.34</v>
          </cell>
          <cell r="FB133">
            <v>0.33</v>
          </cell>
          <cell r="FC133">
            <v>0</v>
          </cell>
          <cell r="FD133">
            <v>0</v>
          </cell>
          <cell r="FE133">
            <v>2.7</v>
          </cell>
          <cell r="FF133">
            <v>0</v>
          </cell>
          <cell r="FG133">
            <v>16.5123</v>
          </cell>
          <cell r="FH133">
            <v>0</v>
          </cell>
          <cell r="FI133">
            <v>0</v>
          </cell>
          <cell r="FJ133">
            <v>10.87416</v>
          </cell>
          <cell r="FK133">
            <v>8.1240000000000007E-2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7093959</v>
          </cell>
          <cell r="GK133">
            <v>7413</v>
          </cell>
          <cell r="GL133">
            <v>4953367</v>
          </cell>
          <cell r="GM133">
            <v>0</v>
          </cell>
          <cell r="GN133">
            <v>172048</v>
          </cell>
          <cell r="GO133">
            <v>636332</v>
          </cell>
          <cell r="GP133">
            <v>246978</v>
          </cell>
          <cell r="GQ133">
            <v>0</v>
          </cell>
          <cell r="GR133">
            <v>41188</v>
          </cell>
          <cell r="GS133">
            <v>45934</v>
          </cell>
          <cell r="GT133">
            <v>0</v>
          </cell>
          <cell r="GU133">
            <v>202821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7093959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373435</v>
          </cell>
          <cell r="HG133">
            <v>0</v>
          </cell>
          <cell r="HH133">
            <v>33049</v>
          </cell>
          <cell r="HI133">
            <v>122315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5186456</v>
          </cell>
          <cell r="HO133">
            <v>0</v>
          </cell>
          <cell r="HP133">
            <v>185393</v>
          </cell>
          <cell r="HQ133">
            <v>672796</v>
          </cell>
          <cell r="HR133">
            <v>258820</v>
          </cell>
          <cell r="HS133">
            <v>0</v>
          </cell>
          <cell r="HT133">
            <v>42917</v>
          </cell>
          <cell r="HU133">
            <v>47850</v>
          </cell>
          <cell r="HV133">
            <v>0</v>
          </cell>
          <cell r="HW133">
            <v>211497</v>
          </cell>
          <cell r="HX133">
            <v>0</v>
          </cell>
          <cell r="HY133">
            <v>0</v>
          </cell>
          <cell r="HZ133">
            <v>0</v>
          </cell>
          <cell r="IA133">
            <v>14826</v>
          </cell>
          <cell r="IB133">
            <v>7448140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389970</v>
          </cell>
          <cell r="II133">
            <v>0</v>
          </cell>
          <cell r="IJ133">
            <v>38721</v>
          </cell>
          <cell r="IK133">
            <v>179423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7448140</v>
          </cell>
          <cell r="IQ133">
            <v>0</v>
          </cell>
          <cell r="IR133">
            <v>0</v>
          </cell>
          <cell r="IS133">
            <v>21.61</v>
          </cell>
          <cell r="IT133">
            <v>8</v>
          </cell>
          <cell r="IU133">
            <v>2.6720000000000002</v>
          </cell>
          <cell r="IV133">
            <v>0</v>
          </cell>
          <cell r="IW133">
            <v>670.2</v>
          </cell>
          <cell r="IX133">
            <v>0</v>
          </cell>
          <cell r="IY133">
            <v>25.5</v>
          </cell>
          <cell r="IZ133">
            <v>0</v>
          </cell>
          <cell r="JA133">
            <v>0</v>
          </cell>
          <cell r="JB133">
            <v>0</v>
          </cell>
          <cell r="JC133">
            <v>327</v>
          </cell>
          <cell r="JD133">
            <v>321</v>
          </cell>
          <cell r="JE133">
            <v>-1</v>
          </cell>
          <cell r="JF133">
            <v>-7635</v>
          </cell>
          <cell r="JG133">
            <v>0.93</v>
          </cell>
          <cell r="JH133">
            <v>88.12</v>
          </cell>
          <cell r="JI133">
            <v>19.18</v>
          </cell>
          <cell r="JJ133">
            <v>35.1</v>
          </cell>
          <cell r="JK133">
            <v>33.840000000000003</v>
          </cell>
          <cell r="JL133">
            <v>13.7</v>
          </cell>
          <cell r="JM133">
            <v>43.57</v>
          </cell>
          <cell r="JN133">
            <v>29.52</v>
          </cell>
          <cell r="JO133">
            <v>86.79</v>
          </cell>
          <cell r="JP133">
            <v>21.62</v>
          </cell>
          <cell r="JQ133">
            <v>0.26</v>
          </cell>
          <cell r="JR133">
            <v>8</v>
          </cell>
          <cell r="JS133">
            <v>0</v>
          </cell>
          <cell r="JT133">
            <v>7635</v>
          </cell>
          <cell r="JU133">
            <v>2.7469999999999999</v>
          </cell>
          <cell r="JV133">
            <v>3570</v>
          </cell>
          <cell r="JW133">
            <v>679.3</v>
          </cell>
          <cell r="JX133">
            <v>0</v>
          </cell>
          <cell r="JY133">
            <v>0</v>
          </cell>
          <cell r="JZ133">
            <v>0</v>
          </cell>
          <cell r="KA133">
            <v>321</v>
          </cell>
          <cell r="KB133">
            <v>670.2</v>
          </cell>
          <cell r="KC133">
            <v>7826</v>
          </cell>
          <cell r="KD133">
            <v>5244985</v>
          </cell>
          <cell r="KE133">
            <v>0</v>
          </cell>
          <cell r="KF133">
            <v>192731</v>
          </cell>
          <cell r="KG133">
            <v>679219</v>
          </cell>
        </row>
        <row r="134">
          <cell r="E134">
            <v>2754</v>
          </cell>
          <cell r="F134">
            <v>2754</v>
          </cell>
          <cell r="G134" t="str">
            <v>GUTHRIE CENTER</v>
          </cell>
          <cell r="H134" t="str">
            <v>Guthrie Center</v>
          </cell>
          <cell r="I134">
            <v>0</v>
          </cell>
          <cell r="J134">
            <v>0</v>
          </cell>
          <cell r="K134">
            <v>0</v>
          </cell>
          <cell r="L134">
            <v>2754</v>
          </cell>
          <cell r="M134">
            <v>2883448</v>
          </cell>
          <cell r="N134">
            <v>106125</v>
          </cell>
          <cell r="O134">
            <v>198499</v>
          </cell>
          <cell r="P134">
            <v>1393025</v>
          </cell>
          <cell r="Q134">
            <v>31250</v>
          </cell>
          <cell r="R134">
            <v>140000</v>
          </cell>
          <cell r="S134">
            <v>275000</v>
          </cell>
          <cell r="T134">
            <v>477500</v>
          </cell>
          <cell r="U134">
            <v>0</v>
          </cell>
          <cell r="V134">
            <v>2743129</v>
          </cell>
          <cell r="W134">
            <v>8308</v>
          </cell>
          <cell r="X134">
            <v>498000</v>
          </cell>
          <cell r="Y134">
            <v>0</v>
          </cell>
          <cell r="Z134">
            <v>80000</v>
          </cell>
          <cell r="AA134">
            <v>238000</v>
          </cell>
          <cell r="AB134">
            <v>9072284</v>
          </cell>
          <cell r="AC134">
            <v>0</v>
          </cell>
          <cell r="AD134">
            <v>370403</v>
          </cell>
          <cell r="AE134">
            <v>0</v>
          </cell>
          <cell r="AF134">
            <v>9442687</v>
          </cell>
          <cell r="AG134">
            <v>2007235</v>
          </cell>
          <cell r="AH134">
            <v>11449922</v>
          </cell>
          <cell r="AI134">
            <v>5090615</v>
          </cell>
          <cell r="AJ134">
            <v>585499</v>
          </cell>
          <cell r="AK134">
            <v>378291</v>
          </cell>
          <cell r="AL134">
            <v>316949</v>
          </cell>
          <cell r="AM134">
            <v>365895</v>
          </cell>
          <cell r="AN134">
            <v>158140</v>
          </cell>
          <cell r="AO134">
            <v>752145</v>
          </cell>
          <cell r="AP134">
            <v>382638</v>
          </cell>
          <cell r="AQ134">
            <v>0</v>
          </cell>
          <cell r="AR134">
            <v>2939557</v>
          </cell>
          <cell r="AS134">
            <v>365000</v>
          </cell>
          <cell r="AT134">
            <v>350000</v>
          </cell>
          <cell r="AU134">
            <v>360403</v>
          </cell>
          <cell r="AV134">
            <v>207890</v>
          </cell>
          <cell r="AW134">
            <v>918293</v>
          </cell>
          <cell r="AX134">
            <v>9313465</v>
          </cell>
          <cell r="AY134">
            <v>370403</v>
          </cell>
          <cell r="AZ134">
            <v>9683868</v>
          </cell>
          <cell r="BA134">
            <v>1766054</v>
          </cell>
          <cell r="BB134">
            <v>11449922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20</v>
          </cell>
          <cell r="BZ134">
            <v>2023</v>
          </cell>
          <cell r="CA134">
            <v>2027</v>
          </cell>
          <cell r="CB134">
            <v>10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2024</v>
          </cell>
          <cell r="CO134">
            <v>2033</v>
          </cell>
          <cell r="CP134">
            <v>1.34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2.7</v>
          </cell>
          <cell r="CY134">
            <v>0</v>
          </cell>
          <cell r="CZ134">
            <v>7</v>
          </cell>
          <cell r="DA134">
            <v>309440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313188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1715889</v>
          </cell>
          <cell r="DY134">
            <v>30756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586457</v>
          </cell>
          <cell r="EE134">
            <v>0</v>
          </cell>
          <cell r="EF134">
            <v>2333102</v>
          </cell>
          <cell r="EG134">
            <v>200000</v>
          </cell>
          <cell r="EH134">
            <v>0</v>
          </cell>
          <cell r="EI134">
            <v>2302346</v>
          </cell>
          <cell r="EJ134">
            <v>0</v>
          </cell>
          <cell r="EK134">
            <v>313188</v>
          </cell>
          <cell r="EL134">
            <v>313188</v>
          </cell>
          <cell r="EM134">
            <v>77128</v>
          </cell>
          <cell r="EN134">
            <v>390316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2923418</v>
          </cell>
          <cell r="EV134">
            <v>0</v>
          </cell>
          <cell r="EW134">
            <v>10.03266</v>
          </cell>
          <cell r="EX134">
            <v>0.86007999999999996</v>
          </cell>
          <cell r="EY134">
            <v>0</v>
          </cell>
          <cell r="EZ134">
            <v>0</v>
          </cell>
          <cell r="FA134">
            <v>1.34</v>
          </cell>
          <cell r="FB134">
            <v>0.33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12.56274</v>
          </cell>
          <cell r="FH134">
            <v>0</v>
          </cell>
          <cell r="FI134">
            <v>0</v>
          </cell>
          <cell r="FJ134">
            <v>9.9010700000000007</v>
          </cell>
          <cell r="FK134">
            <v>0.13159000000000001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4185659</v>
          </cell>
          <cell r="GK134">
            <v>7413</v>
          </cell>
          <cell r="GL134">
            <v>2937031</v>
          </cell>
          <cell r="GM134">
            <v>27203</v>
          </cell>
          <cell r="GN134">
            <v>206741</v>
          </cell>
          <cell r="GO134">
            <v>289181</v>
          </cell>
          <cell r="GP134">
            <v>137596</v>
          </cell>
          <cell r="GQ134">
            <v>12284</v>
          </cell>
          <cell r="GR134">
            <v>23851</v>
          </cell>
          <cell r="GS134">
            <v>26195</v>
          </cell>
          <cell r="GT134">
            <v>0</v>
          </cell>
          <cell r="GU134">
            <v>71583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4185659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239362</v>
          </cell>
          <cell r="HG134">
            <v>0</v>
          </cell>
          <cell r="HH134">
            <v>23124</v>
          </cell>
          <cell r="HI134">
            <v>100076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3054764</v>
          </cell>
          <cell r="HO134">
            <v>0</v>
          </cell>
          <cell r="HP134">
            <v>166504</v>
          </cell>
          <cell r="HQ134">
            <v>288069</v>
          </cell>
          <cell r="HR134">
            <v>142680</v>
          </cell>
          <cell r="HS134">
            <v>7200</v>
          </cell>
          <cell r="HT134">
            <v>24816</v>
          </cell>
          <cell r="HU134">
            <v>27260</v>
          </cell>
          <cell r="HV134">
            <v>0</v>
          </cell>
          <cell r="HW134">
            <v>74149</v>
          </cell>
          <cell r="HX134">
            <v>0</v>
          </cell>
          <cell r="HY134">
            <v>0</v>
          </cell>
          <cell r="HZ134">
            <v>0</v>
          </cell>
          <cell r="IA134">
            <v>-371</v>
          </cell>
          <cell r="IB134">
            <v>4252262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246091</v>
          </cell>
          <cell r="II134">
            <v>0</v>
          </cell>
          <cell r="IJ134">
            <v>28487</v>
          </cell>
          <cell r="IK134">
            <v>129795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4252262</v>
          </cell>
          <cell r="IQ134">
            <v>0</v>
          </cell>
          <cell r="IR134">
            <v>0</v>
          </cell>
          <cell r="IS134">
            <v>19.100000000000001</v>
          </cell>
          <cell r="IT134">
            <v>0</v>
          </cell>
          <cell r="IU134">
            <v>1.6579999999999999</v>
          </cell>
          <cell r="IV134">
            <v>1.05</v>
          </cell>
          <cell r="IW134">
            <v>395.4</v>
          </cell>
          <cell r="IX134">
            <v>0</v>
          </cell>
          <cell r="IY134">
            <v>15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37.729999999999997</v>
          </cell>
          <cell r="JI134">
            <v>9.59</v>
          </cell>
          <cell r="JJ134">
            <v>7.26</v>
          </cell>
          <cell r="JK134">
            <v>20.88</v>
          </cell>
          <cell r="JL134">
            <v>9.59</v>
          </cell>
          <cell r="JM134">
            <v>7.87</v>
          </cell>
          <cell r="JN134">
            <v>26.64</v>
          </cell>
          <cell r="JO134">
            <v>44.1</v>
          </cell>
          <cell r="JP134">
            <v>32.72</v>
          </cell>
          <cell r="JQ134">
            <v>0.84</v>
          </cell>
          <cell r="JR134">
            <v>0</v>
          </cell>
          <cell r="JS134">
            <v>0</v>
          </cell>
          <cell r="JT134">
            <v>7635</v>
          </cell>
          <cell r="JU134">
            <v>1.61</v>
          </cell>
          <cell r="JV134">
            <v>8619</v>
          </cell>
          <cell r="JW134">
            <v>400.1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395.4</v>
          </cell>
          <cell r="KC134">
            <v>7826</v>
          </cell>
          <cell r="KD134">
            <v>3094400</v>
          </cell>
          <cell r="KE134">
            <v>0</v>
          </cell>
          <cell r="KF134">
            <v>275240</v>
          </cell>
          <cell r="KG134">
            <v>345127</v>
          </cell>
        </row>
        <row r="135">
          <cell r="E135">
            <v>2772</v>
          </cell>
          <cell r="F135">
            <v>2772</v>
          </cell>
          <cell r="G135" t="str">
            <v>HAMBURG</v>
          </cell>
          <cell r="H135" t="str">
            <v>Hamburg</v>
          </cell>
          <cell r="I135">
            <v>0</v>
          </cell>
          <cell r="J135">
            <v>0</v>
          </cell>
          <cell r="K135">
            <v>0</v>
          </cell>
          <cell r="L135">
            <v>2772</v>
          </cell>
          <cell r="M135">
            <v>2193606</v>
          </cell>
          <cell r="N135">
            <v>27741</v>
          </cell>
          <cell r="O135">
            <v>60423</v>
          </cell>
          <cell r="P135">
            <v>100000</v>
          </cell>
          <cell r="Q135">
            <v>61050</v>
          </cell>
          <cell r="R135">
            <v>12000</v>
          </cell>
          <cell r="S135">
            <v>70000</v>
          </cell>
          <cell r="T135">
            <v>535500</v>
          </cell>
          <cell r="U135">
            <v>0</v>
          </cell>
          <cell r="V135">
            <v>1281542</v>
          </cell>
          <cell r="W135">
            <v>3452</v>
          </cell>
          <cell r="X135">
            <v>291100</v>
          </cell>
          <cell r="Y135">
            <v>30700</v>
          </cell>
          <cell r="Z135">
            <v>65000</v>
          </cell>
          <cell r="AA135">
            <v>182000</v>
          </cell>
          <cell r="AB135">
            <v>4914114</v>
          </cell>
          <cell r="AC135">
            <v>0</v>
          </cell>
          <cell r="AD135">
            <v>100000</v>
          </cell>
          <cell r="AE135">
            <v>0</v>
          </cell>
          <cell r="AF135">
            <v>5014114</v>
          </cell>
          <cell r="AG135">
            <v>3070174</v>
          </cell>
          <cell r="AH135">
            <v>8084288</v>
          </cell>
          <cell r="AI135">
            <v>3365000</v>
          </cell>
          <cell r="AJ135">
            <v>60000</v>
          </cell>
          <cell r="AK135">
            <v>145000</v>
          </cell>
          <cell r="AL135">
            <v>325700</v>
          </cell>
          <cell r="AM135">
            <v>200700</v>
          </cell>
          <cell r="AN135">
            <v>150000</v>
          </cell>
          <cell r="AO135">
            <v>312500</v>
          </cell>
          <cell r="AP135">
            <v>222000</v>
          </cell>
          <cell r="AQ135">
            <v>0</v>
          </cell>
          <cell r="AR135">
            <v>1415900</v>
          </cell>
          <cell r="AS135">
            <v>135000</v>
          </cell>
          <cell r="AT135">
            <v>180000</v>
          </cell>
          <cell r="AU135">
            <v>255000</v>
          </cell>
          <cell r="AV135">
            <v>118036</v>
          </cell>
          <cell r="AW135">
            <v>553036</v>
          </cell>
          <cell r="AX135">
            <v>5468936</v>
          </cell>
          <cell r="AY135">
            <v>100000</v>
          </cell>
          <cell r="AZ135">
            <v>5568936</v>
          </cell>
          <cell r="BA135">
            <v>2515352</v>
          </cell>
          <cell r="BB135">
            <v>8084288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20</v>
          </cell>
          <cell r="BZ135">
            <v>2022</v>
          </cell>
          <cell r="CA135">
            <v>2026</v>
          </cell>
          <cell r="CB135">
            <v>10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20</v>
          </cell>
          <cell r="CN135">
            <v>2024</v>
          </cell>
          <cell r="CO135">
            <v>2033</v>
          </cell>
          <cell r="CP135">
            <v>1.34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0.13500000000000001</v>
          </cell>
          <cell r="CX135">
            <v>2.7</v>
          </cell>
          <cell r="CY135">
            <v>0</v>
          </cell>
          <cell r="CZ135">
            <v>1</v>
          </cell>
          <cell r="DA135">
            <v>176696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3</v>
          </cell>
          <cell r="DI135">
            <v>226277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1314174</v>
          </cell>
          <cell r="DY135">
            <v>132399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1446573</v>
          </cell>
          <cell r="EG135">
            <v>240000</v>
          </cell>
          <cell r="EH135">
            <v>0</v>
          </cell>
          <cell r="EI135">
            <v>1314174</v>
          </cell>
          <cell r="EJ135">
            <v>0</v>
          </cell>
          <cell r="EK135">
            <v>165797</v>
          </cell>
          <cell r="EL135">
            <v>165797</v>
          </cell>
          <cell r="EM135">
            <v>55725</v>
          </cell>
          <cell r="EN135">
            <v>221522</v>
          </cell>
          <cell r="EO135">
            <v>0</v>
          </cell>
          <cell r="EP135">
            <v>0</v>
          </cell>
          <cell r="EQ135">
            <v>0</v>
          </cell>
          <cell r="ER135">
            <v>22767</v>
          </cell>
          <cell r="ES135">
            <v>250000</v>
          </cell>
          <cell r="ET135">
            <v>0</v>
          </cell>
          <cell r="EU135">
            <v>2180862</v>
          </cell>
          <cell r="EV135">
            <v>0</v>
          </cell>
          <cell r="EW135">
            <v>8.5764999999999993</v>
          </cell>
          <cell r="EX135">
            <v>1.42309</v>
          </cell>
          <cell r="EY135">
            <v>0</v>
          </cell>
          <cell r="EZ135">
            <v>0</v>
          </cell>
          <cell r="FA135">
            <v>0.98184000000000005</v>
          </cell>
          <cell r="FB135">
            <v>0.33</v>
          </cell>
          <cell r="FC135">
            <v>0</v>
          </cell>
          <cell r="FD135">
            <v>0.13500000000000001</v>
          </cell>
          <cell r="FE135">
            <v>1.4804900000000001</v>
          </cell>
          <cell r="FF135">
            <v>0</v>
          </cell>
          <cell r="FG135">
            <v>12.926920000000001</v>
          </cell>
          <cell r="FH135">
            <v>0</v>
          </cell>
          <cell r="FI135">
            <v>0</v>
          </cell>
          <cell r="FJ135">
            <v>7.79244</v>
          </cell>
          <cell r="FK135">
            <v>0.78405999999999998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2580142</v>
          </cell>
          <cell r="GK135">
            <v>7519</v>
          </cell>
          <cell r="GL135">
            <v>1706813</v>
          </cell>
          <cell r="GM135">
            <v>0</v>
          </cell>
          <cell r="GN135">
            <v>177824</v>
          </cell>
          <cell r="GO135">
            <v>260157</v>
          </cell>
          <cell r="GP135">
            <v>84816</v>
          </cell>
          <cell r="GQ135">
            <v>0</v>
          </cell>
          <cell r="GR135">
            <v>13702</v>
          </cell>
          <cell r="GS135">
            <v>15148</v>
          </cell>
          <cell r="GT135">
            <v>0</v>
          </cell>
          <cell r="GU135">
            <v>66530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2580142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143560</v>
          </cell>
          <cell r="HG135">
            <v>0</v>
          </cell>
          <cell r="HH135">
            <v>15898</v>
          </cell>
          <cell r="HI135">
            <v>33359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1749466</v>
          </cell>
          <cell r="HO135">
            <v>0</v>
          </cell>
          <cell r="HP135">
            <v>182757</v>
          </cell>
          <cell r="HQ135">
            <v>238191</v>
          </cell>
          <cell r="HR135">
            <v>85746</v>
          </cell>
          <cell r="HS135">
            <v>0</v>
          </cell>
          <cell r="HT135">
            <v>14050</v>
          </cell>
          <cell r="HU135">
            <v>15533</v>
          </cell>
          <cell r="HV135">
            <v>0</v>
          </cell>
          <cell r="HW135">
            <v>67972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2611756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146781</v>
          </cell>
          <cell r="II135">
            <v>0</v>
          </cell>
          <cell r="IJ135">
            <v>19715</v>
          </cell>
          <cell r="IK135">
            <v>41993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2611756</v>
          </cell>
          <cell r="IQ135">
            <v>0</v>
          </cell>
          <cell r="IR135">
            <v>0</v>
          </cell>
          <cell r="IS135">
            <v>22.15</v>
          </cell>
          <cell r="IT135">
            <v>0</v>
          </cell>
          <cell r="IU135">
            <v>1.4590000000000001</v>
          </cell>
          <cell r="IV135">
            <v>0</v>
          </cell>
          <cell r="IW135">
            <v>208</v>
          </cell>
          <cell r="IX135">
            <v>0</v>
          </cell>
          <cell r="IY135">
            <v>4</v>
          </cell>
          <cell r="IZ135">
            <v>0</v>
          </cell>
          <cell r="JA135">
            <v>0</v>
          </cell>
          <cell r="JB135">
            <v>0</v>
          </cell>
          <cell r="JC135">
            <v>180</v>
          </cell>
          <cell r="JD135">
            <v>185</v>
          </cell>
          <cell r="JE135">
            <v>0</v>
          </cell>
          <cell r="JF135">
            <v>0</v>
          </cell>
          <cell r="JG135">
            <v>0.49</v>
          </cell>
          <cell r="JH135">
            <v>30.77</v>
          </cell>
          <cell r="JI135">
            <v>2.74</v>
          </cell>
          <cell r="JJ135">
            <v>7.87</v>
          </cell>
          <cell r="JK135">
            <v>20.16</v>
          </cell>
          <cell r="JL135">
            <v>2.74</v>
          </cell>
          <cell r="JM135">
            <v>8.48</v>
          </cell>
          <cell r="JN135">
            <v>20.88</v>
          </cell>
          <cell r="JO135">
            <v>32.1</v>
          </cell>
          <cell r="JP135">
            <v>21.7</v>
          </cell>
          <cell r="JQ135">
            <v>0</v>
          </cell>
          <cell r="JR135">
            <v>0</v>
          </cell>
          <cell r="JS135">
            <v>0</v>
          </cell>
          <cell r="JT135">
            <v>7741</v>
          </cell>
          <cell r="JU135">
            <v>1.395</v>
          </cell>
          <cell r="JV135">
            <v>16509</v>
          </cell>
          <cell r="JW135">
            <v>226</v>
          </cell>
          <cell r="JX135">
            <v>0</v>
          </cell>
          <cell r="JY135">
            <v>0</v>
          </cell>
          <cell r="JZ135">
            <v>0</v>
          </cell>
          <cell r="KA135">
            <v>168</v>
          </cell>
          <cell r="KB135">
            <v>208</v>
          </cell>
          <cell r="KC135">
            <v>7932</v>
          </cell>
          <cell r="KD135">
            <v>1649856</v>
          </cell>
          <cell r="KE135">
            <v>117105</v>
          </cell>
          <cell r="KF135">
            <v>183190</v>
          </cell>
          <cell r="KG135">
            <v>254617</v>
          </cell>
        </row>
        <row r="136">
          <cell r="E136">
            <v>2781</v>
          </cell>
          <cell r="F136">
            <v>2781</v>
          </cell>
          <cell r="G136" t="str">
            <v>HAMPTON-DUMONT</v>
          </cell>
          <cell r="H136" t="str">
            <v>Hampton-Dumont</v>
          </cell>
          <cell r="I136">
            <v>0</v>
          </cell>
          <cell r="J136">
            <v>0</v>
          </cell>
          <cell r="K136">
            <v>0</v>
          </cell>
          <cell r="L136">
            <v>2781</v>
          </cell>
          <cell r="M136">
            <v>5817895</v>
          </cell>
          <cell r="N136">
            <v>171787</v>
          </cell>
          <cell r="O136">
            <v>184054</v>
          </cell>
          <cell r="P136">
            <v>1872219</v>
          </cell>
          <cell r="Q136">
            <v>292500</v>
          </cell>
          <cell r="R136">
            <v>130000</v>
          </cell>
          <cell r="S136">
            <v>300800</v>
          </cell>
          <cell r="T136">
            <v>149000</v>
          </cell>
          <cell r="U136">
            <v>23000</v>
          </cell>
          <cell r="V136">
            <v>8732524</v>
          </cell>
          <cell r="W136">
            <v>32307</v>
          </cell>
          <cell r="X136">
            <v>1405500</v>
          </cell>
          <cell r="Y136">
            <v>0</v>
          </cell>
          <cell r="Z136">
            <v>300000</v>
          </cell>
          <cell r="AA136">
            <v>1026000</v>
          </cell>
          <cell r="AB136">
            <v>20437586</v>
          </cell>
          <cell r="AC136">
            <v>0</v>
          </cell>
          <cell r="AD136">
            <v>1351126</v>
          </cell>
          <cell r="AE136">
            <v>0</v>
          </cell>
          <cell r="AF136">
            <v>21788712</v>
          </cell>
          <cell r="AG136">
            <v>18081938</v>
          </cell>
          <cell r="AH136">
            <v>39870650</v>
          </cell>
          <cell r="AI136">
            <v>13010000</v>
          </cell>
          <cell r="AJ136">
            <v>600000</v>
          </cell>
          <cell r="AK136">
            <v>850000</v>
          </cell>
          <cell r="AL136">
            <v>411000</v>
          </cell>
          <cell r="AM136">
            <v>800000</v>
          </cell>
          <cell r="AN136">
            <v>356000</v>
          </cell>
          <cell r="AO136">
            <v>2015000</v>
          </cell>
          <cell r="AP136">
            <v>740000</v>
          </cell>
          <cell r="AQ136">
            <v>0</v>
          </cell>
          <cell r="AR136">
            <v>5772000</v>
          </cell>
          <cell r="AS136">
            <v>1000000</v>
          </cell>
          <cell r="AT136">
            <v>10433080</v>
          </cell>
          <cell r="AU136">
            <v>1351126</v>
          </cell>
          <cell r="AV136">
            <v>619240</v>
          </cell>
          <cell r="AW136">
            <v>12403446</v>
          </cell>
          <cell r="AX136">
            <v>32185446</v>
          </cell>
          <cell r="AY136">
            <v>1351126</v>
          </cell>
          <cell r="AZ136">
            <v>33536572</v>
          </cell>
          <cell r="BA136">
            <v>6334078</v>
          </cell>
          <cell r="BB136">
            <v>39870650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20</v>
          </cell>
          <cell r="BZ136">
            <v>2024</v>
          </cell>
          <cell r="CA136">
            <v>2028</v>
          </cell>
          <cell r="CB136">
            <v>10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2018</v>
          </cell>
          <cell r="CO136">
            <v>2027</v>
          </cell>
          <cell r="CP136">
            <v>0.67500000000000004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2.7</v>
          </cell>
          <cell r="CY136">
            <v>0</v>
          </cell>
          <cell r="CZ136">
            <v>3</v>
          </cell>
          <cell r="DA136">
            <v>863286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312572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3869779</v>
          </cell>
          <cell r="DY136">
            <v>454499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4324278</v>
          </cell>
          <cell r="EG136">
            <v>1200000</v>
          </cell>
          <cell r="EH136">
            <v>0</v>
          </cell>
          <cell r="EI136">
            <v>3869779</v>
          </cell>
          <cell r="EJ136">
            <v>0</v>
          </cell>
          <cell r="EK136">
            <v>312572</v>
          </cell>
          <cell r="EL136">
            <v>312572</v>
          </cell>
          <cell r="EM136">
            <v>152813</v>
          </cell>
          <cell r="EN136">
            <v>465385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5989659</v>
          </cell>
          <cell r="EV136">
            <v>0</v>
          </cell>
          <cell r="EW136">
            <v>9.3627000000000002</v>
          </cell>
          <cell r="EX136">
            <v>2.59897</v>
          </cell>
          <cell r="EY136">
            <v>0</v>
          </cell>
          <cell r="EZ136">
            <v>0</v>
          </cell>
          <cell r="FA136">
            <v>0.67500000000000004</v>
          </cell>
          <cell r="FB136">
            <v>0.33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12.966670000000001</v>
          </cell>
          <cell r="FH136">
            <v>0</v>
          </cell>
          <cell r="FI136">
            <v>0</v>
          </cell>
          <cell r="FJ136">
            <v>8.3812099999999994</v>
          </cell>
          <cell r="FK136">
            <v>0.98148999999999997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11931620</v>
          </cell>
          <cell r="GK136">
            <v>7413</v>
          </cell>
          <cell r="GL136">
            <v>8215828</v>
          </cell>
          <cell r="GM136">
            <v>0</v>
          </cell>
          <cell r="GN136">
            <v>481978</v>
          </cell>
          <cell r="GO136">
            <v>1133077</v>
          </cell>
          <cell r="GP136">
            <v>413077</v>
          </cell>
          <cell r="GQ136">
            <v>6370</v>
          </cell>
          <cell r="GR136">
            <v>67879</v>
          </cell>
          <cell r="GS136">
            <v>75700</v>
          </cell>
          <cell r="GT136">
            <v>0</v>
          </cell>
          <cell r="GU136">
            <v>240291</v>
          </cell>
          <cell r="GV136">
            <v>0</v>
          </cell>
          <cell r="GW136">
            <v>0</v>
          </cell>
          <cell r="GX136">
            <v>0</v>
          </cell>
          <cell r="GY136">
            <v>-318</v>
          </cell>
          <cell r="GZ136">
            <v>11931620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611833</v>
          </cell>
          <cell r="HG136">
            <v>0</v>
          </cell>
          <cell r="HH136">
            <v>62028</v>
          </cell>
          <cell r="HI136">
            <v>203858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8547383</v>
          </cell>
          <cell r="HO136">
            <v>0</v>
          </cell>
          <cell r="HP136">
            <v>460452</v>
          </cell>
          <cell r="HQ136">
            <v>1090812</v>
          </cell>
          <cell r="HR136">
            <v>425747</v>
          </cell>
          <cell r="HS136">
            <v>0</v>
          </cell>
          <cell r="HT136">
            <v>70591</v>
          </cell>
          <cell r="HU136">
            <v>78705</v>
          </cell>
          <cell r="HV136">
            <v>0</v>
          </cell>
          <cell r="HW136">
            <v>248966</v>
          </cell>
          <cell r="HX136">
            <v>0</v>
          </cell>
          <cell r="HY136">
            <v>0</v>
          </cell>
          <cell r="HZ136">
            <v>0</v>
          </cell>
          <cell r="IA136">
            <v>-22402</v>
          </cell>
          <cell r="IB136">
            <v>12239174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635583</v>
          </cell>
          <cell r="II136">
            <v>0</v>
          </cell>
          <cell r="IJ136">
            <v>73880</v>
          </cell>
          <cell r="IK136">
            <v>206145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12239174</v>
          </cell>
          <cell r="IQ136">
            <v>0</v>
          </cell>
          <cell r="IR136">
            <v>0</v>
          </cell>
          <cell r="IS136">
            <v>30.92</v>
          </cell>
          <cell r="IT136">
            <v>10</v>
          </cell>
          <cell r="IU136">
            <v>6.4279999999999999</v>
          </cell>
          <cell r="IV136">
            <v>22.96</v>
          </cell>
          <cell r="IW136">
            <v>1091.0999999999999</v>
          </cell>
          <cell r="IX136">
            <v>0</v>
          </cell>
          <cell r="IY136">
            <v>25.5</v>
          </cell>
          <cell r="IZ136">
            <v>0</v>
          </cell>
          <cell r="JA136">
            <v>0</v>
          </cell>
          <cell r="JB136">
            <v>0</v>
          </cell>
          <cell r="JC136">
            <v>536</v>
          </cell>
          <cell r="JD136">
            <v>537</v>
          </cell>
          <cell r="JE136">
            <v>0</v>
          </cell>
          <cell r="JF136">
            <v>0</v>
          </cell>
          <cell r="JG136">
            <v>1.53</v>
          </cell>
          <cell r="JH136">
            <v>142.87</v>
          </cell>
          <cell r="JI136">
            <v>46.58</v>
          </cell>
          <cell r="JJ136">
            <v>35.090000000000003</v>
          </cell>
          <cell r="JK136">
            <v>61.2</v>
          </cell>
          <cell r="JL136">
            <v>49.32</v>
          </cell>
          <cell r="JM136">
            <v>37.51</v>
          </cell>
          <cell r="JN136">
            <v>63.36</v>
          </cell>
          <cell r="JO136">
            <v>150.19</v>
          </cell>
          <cell r="JP136">
            <v>29.87</v>
          </cell>
          <cell r="JQ136">
            <v>25.34</v>
          </cell>
          <cell r="JR136">
            <v>11</v>
          </cell>
          <cell r="JS136">
            <v>0</v>
          </cell>
          <cell r="JT136">
            <v>7635</v>
          </cell>
          <cell r="JU136">
            <v>6.5279999999999996</v>
          </cell>
          <cell r="JV136">
            <v>6451</v>
          </cell>
          <cell r="JW136">
            <v>1119.5</v>
          </cell>
          <cell r="JX136">
            <v>-3</v>
          </cell>
          <cell r="JY136">
            <v>-22905</v>
          </cell>
          <cell r="JZ136">
            <v>-20247</v>
          </cell>
          <cell r="KA136">
            <v>529</v>
          </cell>
          <cell r="KB136">
            <v>1091.0999999999999</v>
          </cell>
          <cell r="KC136">
            <v>7826</v>
          </cell>
          <cell r="KD136">
            <v>8538949</v>
          </cell>
          <cell r="KE136">
            <v>93908</v>
          </cell>
          <cell r="KF136">
            <v>483162</v>
          </cell>
          <cell r="KG136">
            <v>1175387</v>
          </cell>
        </row>
        <row r="137">
          <cell r="E137">
            <v>2826</v>
          </cell>
          <cell r="F137">
            <v>2826</v>
          </cell>
          <cell r="G137" t="str">
            <v>HARLAN</v>
          </cell>
          <cell r="H137" t="str">
            <v>Harlan</v>
          </cell>
          <cell r="I137">
            <v>0</v>
          </cell>
          <cell r="J137">
            <v>0</v>
          </cell>
          <cell r="K137">
            <v>0</v>
          </cell>
          <cell r="L137">
            <v>2826</v>
          </cell>
          <cell r="M137">
            <v>8827698</v>
          </cell>
          <cell r="N137">
            <v>96739</v>
          </cell>
          <cell r="O137">
            <v>722102</v>
          </cell>
          <cell r="P137">
            <v>1050000</v>
          </cell>
          <cell r="Q137">
            <v>513000</v>
          </cell>
          <cell r="R137">
            <v>380000</v>
          </cell>
          <cell r="S137">
            <v>604000</v>
          </cell>
          <cell r="T137">
            <v>143000</v>
          </cell>
          <cell r="U137">
            <v>0</v>
          </cell>
          <cell r="V137">
            <v>10174700</v>
          </cell>
          <cell r="W137">
            <v>35412</v>
          </cell>
          <cell r="X137">
            <v>2192000</v>
          </cell>
          <cell r="Y137">
            <v>0</v>
          </cell>
          <cell r="Z137">
            <v>267000</v>
          </cell>
          <cell r="AA137">
            <v>850321</v>
          </cell>
          <cell r="AB137">
            <v>25855972</v>
          </cell>
          <cell r="AC137">
            <v>1640000</v>
          </cell>
          <cell r="AD137">
            <v>1213600</v>
          </cell>
          <cell r="AE137">
            <v>4000</v>
          </cell>
          <cell r="AF137">
            <v>28713572</v>
          </cell>
          <cell r="AG137">
            <v>27063469</v>
          </cell>
          <cell r="AH137">
            <v>55777041</v>
          </cell>
          <cell r="AI137">
            <v>14192217</v>
          </cell>
          <cell r="AJ137">
            <v>621528</v>
          </cell>
          <cell r="AK137">
            <v>1203389</v>
          </cell>
          <cell r="AL137">
            <v>335046</v>
          </cell>
          <cell r="AM137">
            <v>1100422</v>
          </cell>
          <cell r="AN137">
            <v>501075</v>
          </cell>
          <cell r="AO137">
            <v>2031000</v>
          </cell>
          <cell r="AP137">
            <v>1102688</v>
          </cell>
          <cell r="AQ137">
            <v>0</v>
          </cell>
          <cell r="AR137">
            <v>6895148</v>
          </cell>
          <cell r="AS137">
            <v>1060000</v>
          </cell>
          <cell r="AT137">
            <v>18234000</v>
          </cell>
          <cell r="AU137">
            <v>2604725</v>
          </cell>
          <cell r="AV137">
            <v>755401</v>
          </cell>
          <cell r="AW137">
            <v>21594126</v>
          </cell>
          <cell r="AX137">
            <v>43741491</v>
          </cell>
          <cell r="AY137">
            <v>1189600</v>
          </cell>
          <cell r="AZ137">
            <v>44931091</v>
          </cell>
          <cell r="BA137">
            <v>10845950</v>
          </cell>
          <cell r="BB137">
            <v>55777041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20</v>
          </cell>
          <cell r="BZ137">
            <v>2023</v>
          </cell>
          <cell r="CA137">
            <v>2032</v>
          </cell>
          <cell r="CB137">
            <v>10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2022</v>
          </cell>
          <cell r="CO137">
            <v>2031</v>
          </cell>
          <cell r="CP137">
            <v>0.67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2.7</v>
          </cell>
          <cell r="CY137">
            <v>0</v>
          </cell>
          <cell r="CZ137">
            <v>7</v>
          </cell>
          <cell r="DA137">
            <v>1068305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448530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5324158</v>
          </cell>
          <cell r="DY137">
            <v>67148</v>
          </cell>
          <cell r="DZ137">
            <v>0</v>
          </cell>
          <cell r="EA137">
            <v>0</v>
          </cell>
          <cell r="EB137">
            <v>0</v>
          </cell>
          <cell r="EC137">
            <v>463057</v>
          </cell>
          <cell r="ED137">
            <v>0</v>
          </cell>
          <cell r="EE137">
            <v>0</v>
          </cell>
          <cell r="EF137">
            <v>5854363</v>
          </cell>
          <cell r="EG137">
            <v>805000</v>
          </cell>
          <cell r="EH137">
            <v>0</v>
          </cell>
          <cell r="EI137">
            <v>5787215</v>
          </cell>
          <cell r="EJ137">
            <v>0</v>
          </cell>
          <cell r="EK137">
            <v>448530</v>
          </cell>
          <cell r="EL137">
            <v>448530</v>
          </cell>
          <cell r="EM137">
            <v>220918</v>
          </cell>
          <cell r="EN137">
            <v>669448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1559813</v>
          </cell>
          <cell r="ET137">
            <v>0</v>
          </cell>
          <cell r="EU137">
            <v>8888616</v>
          </cell>
          <cell r="EV137">
            <v>0</v>
          </cell>
          <cell r="EW137">
            <v>8.9764700000000008</v>
          </cell>
          <cell r="EX137">
            <v>1.2346699999999999</v>
          </cell>
          <cell r="EY137">
            <v>0</v>
          </cell>
          <cell r="EZ137">
            <v>0</v>
          </cell>
          <cell r="FA137">
            <v>0.67</v>
          </cell>
          <cell r="FB137">
            <v>0.33</v>
          </cell>
          <cell r="FC137">
            <v>0</v>
          </cell>
          <cell r="FD137">
            <v>0</v>
          </cell>
          <cell r="FE137">
            <v>2.33</v>
          </cell>
          <cell r="FF137">
            <v>0</v>
          </cell>
          <cell r="FG137">
            <v>13.54114</v>
          </cell>
          <cell r="FH137">
            <v>0</v>
          </cell>
          <cell r="FI137">
            <v>0</v>
          </cell>
          <cell r="FJ137">
            <v>8.8761700000000001</v>
          </cell>
          <cell r="FK137">
            <v>0.1003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14174796</v>
          </cell>
          <cell r="GK137">
            <v>7418</v>
          </cell>
          <cell r="GL137">
            <v>10026169</v>
          </cell>
          <cell r="GM137">
            <v>0</v>
          </cell>
          <cell r="GN137">
            <v>237680</v>
          </cell>
          <cell r="GO137">
            <v>1229163</v>
          </cell>
          <cell r="GP137">
            <v>491939</v>
          </cell>
          <cell r="GQ137">
            <v>0</v>
          </cell>
          <cell r="GR137">
            <v>85832</v>
          </cell>
          <cell r="GS137">
            <v>94890</v>
          </cell>
          <cell r="GT137">
            <v>0</v>
          </cell>
          <cell r="GU137">
            <v>489076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14174796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770010</v>
          </cell>
          <cell r="HG137">
            <v>0</v>
          </cell>
          <cell r="HH137">
            <v>80993</v>
          </cell>
          <cell r="HI137">
            <v>289107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10507292</v>
          </cell>
          <cell r="HO137">
            <v>0</v>
          </cell>
          <cell r="HP137">
            <v>277890</v>
          </cell>
          <cell r="HQ137">
            <v>1418901</v>
          </cell>
          <cell r="HR137">
            <v>521287</v>
          </cell>
          <cell r="HS137">
            <v>0</v>
          </cell>
          <cell r="HT137">
            <v>89960</v>
          </cell>
          <cell r="HU137">
            <v>99452</v>
          </cell>
          <cell r="HV137">
            <v>0</v>
          </cell>
          <cell r="HW137">
            <v>510099</v>
          </cell>
          <cell r="HX137">
            <v>0</v>
          </cell>
          <cell r="HY137">
            <v>0</v>
          </cell>
          <cell r="HZ137">
            <v>0</v>
          </cell>
          <cell r="IA137">
            <v>14836</v>
          </cell>
          <cell r="IB137">
            <v>15019314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798029</v>
          </cell>
          <cell r="II137">
            <v>0</v>
          </cell>
          <cell r="IJ137">
            <v>99086</v>
          </cell>
          <cell r="IK137">
            <v>313035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15019314</v>
          </cell>
          <cell r="IQ137">
            <v>0</v>
          </cell>
          <cell r="IR137">
            <v>0.7</v>
          </cell>
          <cell r="IS137">
            <v>22.56</v>
          </cell>
          <cell r="IT137">
            <v>72</v>
          </cell>
          <cell r="IU137">
            <v>6.7530000000000001</v>
          </cell>
          <cell r="IV137">
            <v>7.06</v>
          </cell>
          <cell r="IW137">
            <v>1364.2</v>
          </cell>
          <cell r="IX137">
            <v>0</v>
          </cell>
          <cell r="IY137">
            <v>42.5</v>
          </cell>
          <cell r="IZ137">
            <v>0</v>
          </cell>
          <cell r="JA137">
            <v>0</v>
          </cell>
          <cell r="JB137">
            <v>0</v>
          </cell>
          <cell r="JC137">
            <v>1092</v>
          </cell>
          <cell r="JD137">
            <v>1070</v>
          </cell>
          <cell r="JE137">
            <v>0</v>
          </cell>
          <cell r="JF137">
            <v>0</v>
          </cell>
          <cell r="JG137">
            <v>3.17</v>
          </cell>
          <cell r="JH137">
            <v>185.72</v>
          </cell>
          <cell r="JI137">
            <v>46.58</v>
          </cell>
          <cell r="JJ137">
            <v>63.54</v>
          </cell>
          <cell r="JK137">
            <v>75.599999999999994</v>
          </cell>
          <cell r="JL137">
            <v>58.91</v>
          </cell>
          <cell r="JM137">
            <v>52.65</v>
          </cell>
          <cell r="JN137">
            <v>63.36</v>
          </cell>
          <cell r="JO137">
            <v>174.92</v>
          </cell>
          <cell r="JP137">
            <v>25.31</v>
          </cell>
          <cell r="JQ137">
            <v>8.32</v>
          </cell>
          <cell r="JR137">
            <v>72</v>
          </cell>
          <cell r="JS137">
            <v>1.4</v>
          </cell>
          <cell r="JT137">
            <v>7640</v>
          </cell>
          <cell r="JU137">
            <v>6.601</v>
          </cell>
          <cell r="JV137">
            <v>45820</v>
          </cell>
          <cell r="JW137">
            <v>1375.3</v>
          </cell>
          <cell r="JX137">
            <v>-1.7</v>
          </cell>
          <cell r="JY137">
            <v>-12988</v>
          </cell>
          <cell r="JZ137">
            <v>-11473</v>
          </cell>
          <cell r="KA137">
            <v>1085</v>
          </cell>
          <cell r="KB137">
            <v>1364.2</v>
          </cell>
          <cell r="KC137">
            <v>7831</v>
          </cell>
          <cell r="KD137">
            <v>10683050</v>
          </cell>
          <cell r="KE137">
            <v>0</v>
          </cell>
          <cell r="KF137">
            <v>315049</v>
          </cell>
          <cell r="KG137">
            <v>1369799</v>
          </cell>
        </row>
        <row r="138">
          <cell r="E138">
            <v>2846</v>
          </cell>
          <cell r="F138">
            <v>2846</v>
          </cell>
          <cell r="G138" t="str">
            <v>HARRIS-LAKE PARK</v>
          </cell>
          <cell r="H138" t="str">
            <v>Harris-Lake Park</v>
          </cell>
          <cell r="I138">
            <v>0</v>
          </cell>
          <cell r="J138">
            <v>0</v>
          </cell>
          <cell r="K138">
            <v>0</v>
          </cell>
          <cell r="L138">
            <v>2846</v>
          </cell>
          <cell r="M138">
            <v>3860063</v>
          </cell>
          <cell r="N138">
            <v>20947</v>
          </cell>
          <cell r="O138">
            <v>0</v>
          </cell>
          <cell r="P138">
            <v>400000</v>
          </cell>
          <cell r="Q138">
            <v>452000</v>
          </cell>
          <cell r="R138">
            <v>130000</v>
          </cell>
          <cell r="S138">
            <v>120000</v>
          </cell>
          <cell r="T138">
            <v>100500</v>
          </cell>
          <cell r="U138">
            <v>0</v>
          </cell>
          <cell r="V138">
            <v>1349246</v>
          </cell>
          <cell r="W138">
            <v>3644</v>
          </cell>
          <cell r="X138">
            <v>725000</v>
          </cell>
          <cell r="Y138">
            <v>40000</v>
          </cell>
          <cell r="Z138">
            <v>30000</v>
          </cell>
          <cell r="AA138">
            <v>250000</v>
          </cell>
          <cell r="AB138">
            <v>7481400</v>
          </cell>
          <cell r="AC138">
            <v>18600000</v>
          </cell>
          <cell r="AD138">
            <v>228000</v>
          </cell>
          <cell r="AE138">
            <v>0</v>
          </cell>
          <cell r="AF138">
            <v>26309400</v>
          </cell>
          <cell r="AG138">
            <v>6220112</v>
          </cell>
          <cell r="AH138">
            <v>32529512</v>
          </cell>
          <cell r="AI138">
            <v>4140000</v>
          </cell>
          <cell r="AJ138">
            <v>90000</v>
          </cell>
          <cell r="AK138">
            <v>250000</v>
          </cell>
          <cell r="AL138">
            <v>191500</v>
          </cell>
          <cell r="AM138">
            <v>360000</v>
          </cell>
          <cell r="AN138">
            <v>200000</v>
          </cell>
          <cell r="AO138">
            <v>900000</v>
          </cell>
          <cell r="AP138">
            <v>518000</v>
          </cell>
          <cell r="AQ138">
            <v>0</v>
          </cell>
          <cell r="AR138">
            <v>2509500</v>
          </cell>
          <cell r="AS138">
            <v>250000</v>
          </cell>
          <cell r="AT138">
            <v>18600000</v>
          </cell>
          <cell r="AU138">
            <v>890000</v>
          </cell>
          <cell r="AV138">
            <v>168665</v>
          </cell>
          <cell r="AW138">
            <v>19658665</v>
          </cell>
          <cell r="AX138">
            <v>26558165</v>
          </cell>
          <cell r="AY138">
            <v>228000</v>
          </cell>
          <cell r="AZ138">
            <v>26800165</v>
          </cell>
          <cell r="BA138">
            <v>5729347</v>
          </cell>
          <cell r="BB138">
            <v>32529512</v>
          </cell>
          <cell r="BC138">
            <v>0</v>
          </cell>
          <cell r="BD138">
            <v>0</v>
          </cell>
          <cell r="BE138">
            <v>14000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2025</v>
          </cell>
          <cell r="CA138">
            <v>2029</v>
          </cell>
          <cell r="CB138">
            <v>10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4.05</v>
          </cell>
          <cell r="CY138">
            <v>0</v>
          </cell>
          <cell r="CZ138">
            <v>0</v>
          </cell>
          <cell r="DA138">
            <v>234288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2081964</v>
          </cell>
          <cell r="DY138">
            <v>209172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2291136</v>
          </cell>
          <cell r="EG138">
            <v>225000</v>
          </cell>
          <cell r="EH138">
            <v>0</v>
          </cell>
          <cell r="EI138">
            <v>2081964</v>
          </cell>
          <cell r="EJ138">
            <v>0</v>
          </cell>
          <cell r="EK138">
            <v>0</v>
          </cell>
          <cell r="EL138">
            <v>0</v>
          </cell>
          <cell r="EM138">
            <v>102198</v>
          </cell>
          <cell r="EN138">
            <v>102198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1254244</v>
          </cell>
          <cell r="ET138">
            <v>0</v>
          </cell>
          <cell r="EU138">
            <v>3872576</v>
          </cell>
          <cell r="EV138">
            <v>0</v>
          </cell>
          <cell r="EW138">
            <v>7.43485</v>
          </cell>
          <cell r="EX138">
            <v>0.73050000000000004</v>
          </cell>
          <cell r="EY138">
            <v>0</v>
          </cell>
          <cell r="EZ138">
            <v>0</v>
          </cell>
          <cell r="FA138">
            <v>0</v>
          </cell>
          <cell r="FB138">
            <v>0.33</v>
          </cell>
          <cell r="FC138">
            <v>0</v>
          </cell>
          <cell r="FD138">
            <v>0</v>
          </cell>
          <cell r="FE138">
            <v>4.05</v>
          </cell>
          <cell r="FF138">
            <v>0</v>
          </cell>
          <cell r="FG138">
            <v>12.545349999999999</v>
          </cell>
          <cell r="FH138">
            <v>0</v>
          </cell>
          <cell r="FI138">
            <v>0</v>
          </cell>
          <cell r="FJ138">
            <v>6.75943</v>
          </cell>
          <cell r="FK138">
            <v>0.67542000000000002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3083137</v>
          </cell>
          <cell r="GK138">
            <v>7449</v>
          </cell>
          <cell r="GL138">
            <v>2182557</v>
          </cell>
          <cell r="GM138">
            <v>0</v>
          </cell>
          <cell r="GN138">
            <v>91846</v>
          </cell>
          <cell r="GO138">
            <v>245519</v>
          </cell>
          <cell r="GP138">
            <v>108926</v>
          </cell>
          <cell r="GQ138">
            <v>0</v>
          </cell>
          <cell r="GR138">
            <v>17788</v>
          </cell>
          <cell r="GS138">
            <v>19933</v>
          </cell>
          <cell r="GT138">
            <v>0</v>
          </cell>
          <cell r="GU138">
            <v>75000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3083137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195339</v>
          </cell>
          <cell r="HG138">
            <v>0</v>
          </cell>
          <cell r="HH138">
            <v>16891</v>
          </cell>
          <cell r="HI138">
            <v>66717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2255274</v>
          </cell>
          <cell r="HO138">
            <v>0</v>
          </cell>
          <cell r="HP138">
            <v>103275</v>
          </cell>
          <cell r="HQ138">
            <v>243554</v>
          </cell>
          <cell r="HR138">
            <v>112022</v>
          </cell>
          <cell r="HS138">
            <v>0</v>
          </cell>
          <cell r="HT138">
            <v>18381</v>
          </cell>
          <cell r="HU138">
            <v>20589</v>
          </cell>
          <cell r="HV138">
            <v>0</v>
          </cell>
          <cell r="HW138">
            <v>109500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3212337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201396</v>
          </cell>
          <cell r="II138">
            <v>0</v>
          </cell>
          <cell r="IJ138">
            <v>20339</v>
          </cell>
          <cell r="IK138">
            <v>57263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3212337</v>
          </cell>
          <cell r="IQ138">
            <v>0</v>
          </cell>
          <cell r="IR138">
            <v>0</v>
          </cell>
          <cell r="IS138">
            <v>12.18</v>
          </cell>
          <cell r="IT138">
            <v>0</v>
          </cell>
          <cell r="IU138">
            <v>1.2829999999999999</v>
          </cell>
          <cell r="IV138">
            <v>0</v>
          </cell>
          <cell r="IW138">
            <v>298</v>
          </cell>
          <cell r="IX138">
            <v>0</v>
          </cell>
          <cell r="IY138">
            <v>9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31.75</v>
          </cell>
          <cell r="JI138">
            <v>2.74</v>
          </cell>
          <cell r="JJ138">
            <v>10.29</v>
          </cell>
          <cell r="JK138">
            <v>18.72</v>
          </cell>
          <cell r="JL138">
            <v>5.48</v>
          </cell>
          <cell r="JM138">
            <v>9.68</v>
          </cell>
          <cell r="JN138">
            <v>19.440000000000001</v>
          </cell>
          <cell r="JO138">
            <v>34.6</v>
          </cell>
          <cell r="JP138">
            <v>10.57</v>
          </cell>
          <cell r="JQ138">
            <v>0</v>
          </cell>
          <cell r="JR138">
            <v>0</v>
          </cell>
          <cell r="JS138">
            <v>0</v>
          </cell>
          <cell r="JT138">
            <v>7671</v>
          </cell>
          <cell r="JU138">
            <v>1.373</v>
          </cell>
          <cell r="JV138">
            <v>0</v>
          </cell>
          <cell r="JW138">
            <v>294</v>
          </cell>
          <cell r="JX138">
            <v>0.76600000000000001</v>
          </cell>
          <cell r="JY138">
            <v>5876</v>
          </cell>
          <cell r="JZ138">
            <v>5170</v>
          </cell>
          <cell r="KA138">
            <v>0</v>
          </cell>
          <cell r="KB138">
            <v>298</v>
          </cell>
          <cell r="KC138">
            <v>7862</v>
          </cell>
          <cell r="KD138">
            <v>2342876</v>
          </cell>
          <cell r="KE138">
            <v>0</v>
          </cell>
          <cell r="KF138">
            <v>93896</v>
          </cell>
          <cell r="KG138">
            <v>272025</v>
          </cell>
        </row>
        <row r="139">
          <cell r="E139">
            <v>2862</v>
          </cell>
          <cell r="F139">
            <v>2862</v>
          </cell>
          <cell r="G139" t="str">
            <v>HARTLEY-MELVIN-SANBORN</v>
          </cell>
          <cell r="H139" t="str">
            <v>Hartley-Melvin-Sanborn</v>
          </cell>
          <cell r="I139">
            <v>0</v>
          </cell>
          <cell r="J139">
            <v>0</v>
          </cell>
          <cell r="K139">
            <v>0</v>
          </cell>
          <cell r="L139">
            <v>2862</v>
          </cell>
          <cell r="M139">
            <v>6964368</v>
          </cell>
          <cell r="N139">
            <v>282424</v>
          </cell>
          <cell r="O139">
            <v>137660</v>
          </cell>
          <cell r="P139">
            <v>386685</v>
          </cell>
          <cell r="Q139">
            <v>608852</v>
          </cell>
          <cell r="R139">
            <v>115225</v>
          </cell>
          <cell r="S139">
            <v>176950</v>
          </cell>
          <cell r="T139">
            <v>17055</v>
          </cell>
          <cell r="U139">
            <v>0</v>
          </cell>
          <cell r="V139">
            <v>3679330</v>
          </cell>
          <cell r="W139">
            <v>8876</v>
          </cell>
          <cell r="X139">
            <v>745830</v>
          </cell>
          <cell r="Y139">
            <v>0</v>
          </cell>
          <cell r="Z139">
            <v>137625</v>
          </cell>
          <cell r="AA139">
            <v>399150</v>
          </cell>
          <cell r="AB139">
            <v>13660030</v>
          </cell>
          <cell r="AC139">
            <v>0</v>
          </cell>
          <cell r="AD139">
            <v>501023</v>
          </cell>
          <cell r="AE139">
            <v>0</v>
          </cell>
          <cell r="AF139">
            <v>14161053</v>
          </cell>
          <cell r="AG139">
            <v>8424537</v>
          </cell>
          <cell r="AH139">
            <v>22585590</v>
          </cell>
          <cell r="AI139">
            <v>6778308</v>
          </cell>
          <cell r="AJ139">
            <v>165755</v>
          </cell>
          <cell r="AK139">
            <v>454450</v>
          </cell>
          <cell r="AL139">
            <v>688600</v>
          </cell>
          <cell r="AM139">
            <v>744200</v>
          </cell>
          <cell r="AN139">
            <v>326925</v>
          </cell>
          <cell r="AO139">
            <v>1261175</v>
          </cell>
          <cell r="AP139">
            <v>548650</v>
          </cell>
          <cell r="AQ139">
            <v>0</v>
          </cell>
          <cell r="AR139">
            <v>4189755</v>
          </cell>
          <cell r="AS139">
            <v>565000</v>
          </cell>
          <cell r="AT139">
            <v>1263985</v>
          </cell>
          <cell r="AU139">
            <v>2100248</v>
          </cell>
          <cell r="AV139">
            <v>382556</v>
          </cell>
          <cell r="AW139">
            <v>3746789</v>
          </cell>
          <cell r="AX139">
            <v>15279852</v>
          </cell>
          <cell r="AY139">
            <v>501023</v>
          </cell>
          <cell r="AZ139">
            <v>15780875</v>
          </cell>
          <cell r="BA139">
            <v>6804715</v>
          </cell>
          <cell r="BB139">
            <v>22585590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20</v>
          </cell>
          <cell r="BZ139">
            <v>2021</v>
          </cell>
          <cell r="CA139">
            <v>2025</v>
          </cell>
          <cell r="CB139">
            <v>10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</v>
          </cell>
          <cell r="CN139">
            <v>2024</v>
          </cell>
          <cell r="CO139">
            <v>2033</v>
          </cell>
          <cell r="CP139">
            <v>1.34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2.7</v>
          </cell>
          <cell r="CY139">
            <v>0</v>
          </cell>
          <cell r="CZ139">
            <v>1</v>
          </cell>
          <cell r="DA139">
            <v>498967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1</v>
          </cell>
          <cell r="DI139">
            <v>793697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3805764</v>
          </cell>
          <cell r="DY139">
            <v>386245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4192009</v>
          </cell>
          <cell r="EG139">
            <v>500000</v>
          </cell>
          <cell r="EH139">
            <v>0</v>
          </cell>
          <cell r="EI139">
            <v>3805764</v>
          </cell>
          <cell r="EJ139">
            <v>0</v>
          </cell>
          <cell r="EK139">
            <v>743046</v>
          </cell>
          <cell r="EL139">
            <v>743046</v>
          </cell>
          <cell r="EM139">
            <v>195463</v>
          </cell>
          <cell r="EN139">
            <v>938509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1599225</v>
          </cell>
          <cell r="ET139">
            <v>0</v>
          </cell>
          <cell r="EU139">
            <v>7229748</v>
          </cell>
          <cell r="EV139">
            <v>0</v>
          </cell>
          <cell r="EW139">
            <v>7.3649800000000001</v>
          </cell>
          <cell r="EX139">
            <v>0.88193999999999995</v>
          </cell>
          <cell r="EY139">
            <v>0</v>
          </cell>
          <cell r="EZ139">
            <v>0</v>
          </cell>
          <cell r="FA139">
            <v>1.2544900000000001</v>
          </cell>
          <cell r="FB139">
            <v>0.33</v>
          </cell>
          <cell r="FC139">
            <v>0</v>
          </cell>
          <cell r="FD139">
            <v>0</v>
          </cell>
          <cell r="FE139">
            <v>2.69997</v>
          </cell>
          <cell r="FF139">
            <v>0</v>
          </cell>
          <cell r="FG139">
            <v>12.53138</v>
          </cell>
          <cell r="FH139">
            <v>0</v>
          </cell>
          <cell r="FI139">
            <v>0</v>
          </cell>
          <cell r="FJ139">
            <v>6.7128800000000002</v>
          </cell>
          <cell r="FK139">
            <v>0.65210000000000001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7187952</v>
          </cell>
          <cell r="GK139">
            <v>7425</v>
          </cell>
          <cell r="GL139">
            <v>4772790</v>
          </cell>
          <cell r="GM139">
            <v>0</v>
          </cell>
          <cell r="GN139">
            <v>183405</v>
          </cell>
          <cell r="GO139">
            <v>918027</v>
          </cell>
          <cell r="GP139">
            <v>253538</v>
          </cell>
          <cell r="GQ139">
            <v>0</v>
          </cell>
          <cell r="GR139">
            <v>46814</v>
          </cell>
          <cell r="GS139">
            <v>52442</v>
          </cell>
          <cell r="GT139">
            <v>0</v>
          </cell>
          <cell r="GU139">
            <v>232822</v>
          </cell>
          <cell r="GV139">
            <v>0</v>
          </cell>
          <cell r="GW139">
            <v>0</v>
          </cell>
          <cell r="GX139">
            <v>0</v>
          </cell>
          <cell r="GY139">
            <v>-7244</v>
          </cell>
          <cell r="GZ139">
            <v>7187952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414565</v>
          </cell>
          <cell r="HG139">
            <v>0</v>
          </cell>
          <cell r="HH139">
            <v>44939</v>
          </cell>
          <cell r="HI139">
            <v>126021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4907080</v>
          </cell>
          <cell r="HO139">
            <v>0</v>
          </cell>
          <cell r="HP139">
            <v>167898</v>
          </cell>
          <cell r="HQ139">
            <v>806835</v>
          </cell>
          <cell r="HR139">
            <v>254440</v>
          </cell>
          <cell r="HS139">
            <v>0</v>
          </cell>
          <cell r="HT139">
            <v>48524</v>
          </cell>
          <cell r="HU139">
            <v>54336</v>
          </cell>
          <cell r="HV139">
            <v>0</v>
          </cell>
          <cell r="HW139">
            <v>172512</v>
          </cell>
          <cell r="HX139">
            <v>0</v>
          </cell>
          <cell r="HY139">
            <v>0</v>
          </cell>
          <cell r="HZ139">
            <v>0</v>
          </cell>
          <cell r="IA139">
            <v>-37125</v>
          </cell>
          <cell r="IB139">
            <v>7120702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427161</v>
          </cell>
          <cell r="II139">
            <v>0</v>
          </cell>
          <cell r="IJ139">
            <v>54933</v>
          </cell>
          <cell r="IK139">
            <v>141248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7120702</v>
          </cell>
          <cell r="IQ139">
            <v>0</v>
          </cell>
          <cell r="IR139">
            <v>0</v>
          </cell>
          <cell r="IS139">
            <v>12.44</v>
          </cell>
          <cell r="IT139">
            <v>135</v>
          </cell>
          <cell r="IU139">
            <v>3.556</v>
          </cell>
          <cell r="IV139">
            <v>5.96</v>
          </cell>
          <cell r="IW139">
            <v>636.6</v>
          </cell>
          <cell r="IX139">
            <v>0</v>
          </cell>
          <cell r="IY139">
            <v>21.5</v>
          </cell>
          <cell r="IZ139">
            <v>0</v>
          </cell>
          <cell r="JA139">
            <v>0</v>
          </cell>
          <cell r="JB139">
            <v>0</v>
          </cell>
          <cell r="JC139">
            <v>490</v>
          </cell>
          <cell r="JD139">
            <v>503</v>
          </cell>
          <cell r="JE139">
            <v>0</v>
          </cell>
          <cell r="JF139">
            <v>0</v>
          </cell>
          <cell r="JG139">
            <v>1.43</v>
          </cell>
          <cell r="JH139">
            <v>105.51</v>
          </cell>
          <cell r="JI139">
            <v>32.880000000000003</v>
          </cell>
          <cell r="JJ139">
            <v>30.87</v>
          </cell>
          <cell r="JK139">
            <v>41.76</v>
          </cell>
          <cell r="JL139">
            <v>35.619999999999997</v>
          </cell>
          <cell r="JM139">
            <v>36.909999999999997</v>
          </cell>
          <cell r="JN139">
            <v>42.48</v>
          </cell>
          <cell r="JO139">
            <v>115.01</v>
          </cell>
          <cell r="JP139">
            <v>14.35</v>
          </cell>
          <cell r="JQ139">
            <v>4.3499999999999996</v>
          </cell>
          <cell r="JR139">
            <v>133</v>
          </cell>
          <cell r="JS139">
            <v>0</v>
          </cell>
          <cell r="JT139">
            <v>7647</v>
          </cell>
          <cell r="JU139">
            <v>3.456</v>
          </cell>
          <cell r="JV139">
            <v>13043</v>
          </cell>
          <cell r="JW139">
            <v>641.70000000000005</v>
          </cell>
          <cell r="JX139">
            <v>-2.9000000000000001E-2</v>
          </cell>
          <cell r="JY139">
            <v>-222</v>
          </cell>
          <cell r="JZ139">
            <v>-196</v>
          </cell>
          <cell r="KA139">
            <v>499</v>
          </cell>
          <cell r="KB139">
            <v>636.6</v>
          </cell>
          <cell r="KC139">
            <v>7838</v>
          </cell>
          <cell r="KD139">
            <v>4989671</v>
          </cell>
          <cell r="KE139">
            <v>0</v>
          </cell>
          <cell r="KF139">
            <v>173659</v>
          </cell>
          <cell r="KG139">
            <v>901448</v>
          </cell>
        </row>
        <row r="140">
          <cell r="E140">
            <v>2977</v>
          </cell>
          <cell r="F140">
            <v>2977</v>
          </cell>
          <cell r="G140" t="str">
            <v>HIGHLAND</v>
          </cell>
          <cell r="H140" t="str">
            <v>Highland</v>
          </cell>
          <cell r="I140">
            <v>0</v>
          </cell>
          <cell r="J140">
            <v>0</v>
          </cell>
          <cell r="K140">
            <v>0</v>
          </cell>
          <cell r="L140">
            <v>2977</v>
          </cell>
          <cell r="M140">
            <v>4689413</v>
          </cell>
          <cell r="N140">
            <v>124553</v>
          </cell>
          <cell r="O140">
            <v>115082</v>
          </cell>
          <cell r="P140">
            <v>500000</v>
          </cell>
          <cell r="Q140">
            <v>245250</v>
          </cell>
          <cell r="R140">
            <v>200000</v>
          </cell>
          <cell r="S140">
            <v>100200</v>
          </cell>
          <cell r="T140">
            <v>241000</v>
          </cell>
          <cell r="U140">
            <v>0</v>
          </cell>
          <cell r="V140">
            <v>3871659</v>
          </cell>
          <cell r="W140">
            <v>11625</v>
          </cell>
          <cell r="X140">
            <v>802000</v>
          </cell>
          <cell r="Y140">
            <v>45420</v>
          </cell>
          <cell r="Z140">
            <v>50000</v>
          </cell>
          <cell r="AA140">
            <v>300000</v>
          </cell>
          <cell r="AB140">
            <v>11296202</v>
          </cell>
          <cell r="AC140">
            <v>0</v>
          </cell>
          <cell r="AD140">
            <v>267232</v>
          </cell>
          <cell r="AE140">
            <v>0</v>
          </cell>
          <cell r="AF140">
            <v>11563434</v>
          </cell>
          <cell r="AG140">
            <v>6793834</v>
          </cell>
          <cell r="AH140">
            <v>18357268</v>
          </cell>
          <cell r="AI140">
            <v>6150250</v>
          </cell>
          <cell r="AJ140">
            <v>200000</v>
          </cell>
          <cell r="AK140">
            <v>400000</v>
          </cell>
          <cell r="AL140">
            <v>425000</v>
          </cell>
          <cell r="AM140">
            <v>500000</v>
          </cell>
          <cell r="AN140">
            <v>350000</v>
          </cell>
          <cell r="AO140">
            <v>900000</v>
          </cell>
          <cell r="AP140">
            <v>485000</v>
          </cell>
          <cell r="AQ140">
            <v>0</v>
          </cell>
          <cell r="AR140">
            <v>3260000</v>
          </cell>
          <cell r="AS140">
            <v>420000</v>
          </cell>
          <cell r="AT140">
            <v>200000</v>
          </cell>
          <cell r="AU140">
            <v>548632</v>
          </cell>
          <cell r="AV140">
            <v>317711</v>
          </cell>
          <cell r="AW140">
            <v>1066343</v>
          </cell>
          <cell r="AX140">
            <v>10896593</v>
          </cell>
          <cell r="AY140">
            <v>267232</v>
          </cell>
          <cell r="AZ140">
            <v>11163825</v>
          </cell>
          <cell r="BA140">
            <v>7193443</v>
          </cell>
          <cell r="BB140">
            <v>18357268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20</v>
          </cell>
          <cell r="BZ140">
            <v>2022</v>
          </cell>
          <cell r="CA140">
            <v>2026</v>
          </cell>
          <cell r="CB140">
            <v>10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2023</v>
          </cell>
          <cell r="CO140">
            <v>2032</v>
          </cell>
          <cell r="CP140">
            <v>1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2.7</v>
          </cell>
          <cell r="CY140">
            <v>0</v>
          </cell>
          <cell r="CZ140">
            <v>2</v>
          </cell>
          <cell r="DA140">
            <v>461108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370912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2728958</v>
          </cell>
          <cell r="DY140">
            <v>260274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2989232</v>
          </cell>
          <cell r="EG140">
            <v>525000</v>
          </cell>
          <cell r="EH140">
            <v>0</v>
          </cell>
          <cell r="EI140">
            <v>2728958</v>
          </cell>
          <cell r="EJ140">
            <v>0</v>
          </cell>
          <cell r="EK140">
            <v>370912</v>
          </cell>
          <cell r="EL140">
            <v>370912</v>
          </cell>
          <cell r="EM140">
            <v>122401</v>
          </cell>
          <cell r="EN140">
            <v>493313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791400</v>
          </cell>
          <cell r="ET140">
            <v>0</v>
          </cell>
          <cell r="EU140">
            <v>4798945</v>
          </cell>
          <cell r="EV140">
            <v>0</v>
          </cell>
          <cell r="EW140">
            <v>8.0728299999999997</v>
          </cell>
          <cell r="EX140">
            <v>1.4180600000000001</v>
          </cell>
          <cell r="EY140">
            <v>0</v>
          </cell>
          <cell r="EZ140">
            <v>0</v>
          </cell>
          <cell r="FA140">
            <v>1</v>
          </cell>
          <cell r="FB140">
            <v>0.33</v>
          </cell>
          <cell r="FC140">
            <v>0</v>
          </cell>
          <cell r="FD140">
            <v>0</v>
          </cell>
          <cell r="FE140">
            <v>2.1336599999999999</v>
          </cell>
          <cell r="FF140">
            <v>0</v>
          </cell>
          <cell r="FG140">
            <v>12.954549999999999</v>
          </cell>
          <cell r="FH140">
            <v>0</v>
          </cell>
          <cell r="FI140">
            <v>0</v>
          </cell>
          <cell r="FJ140">
            <v>7.3711200000000003</v>
          </cell>
          <cell r="FK140">
            <v>0.70170999999999994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6272539</v>
          </cell>
          <cell r="GK140">
            <v>7413</v>
          </cell>
          <cell r="GL140">
            <v>4359585</v>
          </cell>
          <cell r="GM140">
            <v>86401</v>
          </cell>
          <cell r="GN140">
            <v>220818</v>
          </cell>
          <cell r="GO140">
            <v>476508</v>
          </cell>
          <cell r="GP140">
            <v>210888</v>
          </cell>
          <cell r="GQ140">
            <v>2940</v>
          </cell>
          <cell r="GR140">
            <v>36089</v>
          </cell>
          <cell r="GS140">
            <v>39665</v>
          </cell>
          <cell r="GT140">
            <v>0</v>
          </cell>
          <cell r="GU140">
            <v>148757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6272539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366705</v>
          </cell>
          <cell r="HG140">
            <v>0</v>
          </cell>
          <cell r="HH140">
            <v>31103</v>
          </cell>
          <cell r="HI140">
            <v>100076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4451205</v>
          </cell>
          <cell r="HO140">
            <v>0</v>
          </cell>
          <cell r="HP140">
            <v>231241</v>
          </cell>
          <cell r="HQ140">
            <v>436417</v>
          </cell>
          <cell r="HR140">
            <v>213160</v>
          </cell>
          <cell r="HS140">
            <v>668</v>
          </cell>
          <cell r="HT140">
            <v>37047</v>
          </cell>
          <cell r="HU140">
            <v>40725</v>
          </cell>
          <cell r="HV140">
            <v>0</v>
          </cell>
          <cell r="HW140">
            <v>151262</v>
          </cell>
          <cell r="HX140">
            <v>0</v>
          </cell>
          <cell r="HY140">
            <v>0</v>
          </cell>
          <cell r="HZ140">
            <v>0</v>
          </cell>
          <cell r="IA140">
            <v>-5671</v>
          </cell>
          <cell r="IB140">
            <v>6246689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367136</v>
          </cell>
          <cell r="II140">
            <v>0</v>
          </cell>
          <cell r="IJ140">
            <v>37800</v>
          </cell>
          <cell r="IK140">
            <v>129906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6246689</v>
          </cell>
          <cell r="IQ140">
            <v>0</v>
          </cell>
          <cell r="IR140">
            <v>0</v>
          </cell>
          <cell r="IS140">
            <v>26.05</v>
          </cell>
          <cell r="IT140">
            <v>13</v>
          </cell>
          <cell r="IU140">
            <v>1.9870000000000001</v>
          </cell>
          <cell r="IV140">
            <v>2.25</v>
          </cell>
          <cell r="IW140">
            <v>589.20000000000005</v>
          </cell>
          <cell r="IX140">
            <v>0</v>
          </cell>
          <cell r="IY140">
            <v>12</v>
          </cell>
          <cell r="IZ140">
            <v>0</v>
          </cell>
          <cell r="JA140">
            <v>0</v>
          </cell>
          <cell r="JB140">
            <v>0</v>
          </cell>
          <cell r="JC140">
            <v>246</v>
          </cell>
          <cell r="JD140">
            <v>252</v>
          </cell>
          <cell r="JE140">
            <v>0</v>
          </cell>
          <cell r="JF140">
            <v>0</v>
          </cell>
          <cell r="JG140">
            <v>0.74</v>
          </cell>
          <cell r="JH140">
            <v>57.16</v>
          </cell>
          <cell r="JI140">
            <v>8.2200000000000006</v>
          </cell>
          <cell r="JJ140">
            <v>11.5</v>
          </cell>
          <cell r="JK140">
            <v>37.44</v>
          </cell>
          <cell r="JL140">
            <v>13.7</v>
          </cell>
          <cell r="JM140">
            <v>12.72</v>
          </cell>
          <cell r="JN140">
            <v>37.44</v>
          </cell>
          <cell r="JO140">
            <v>63.86</v>
          </cell>
          <cell r="JP140">
            <v>25.04</v>
          </cell>
          <cell r="JQ140">
            <v>2.41</v>
          </cell>
          <cell r="JR140">
            <v>13</v>
          </cell>
          <cell r="JS140">
            <v>0</v>
          </cell>
          <cell r="JT140">
            <v>7635</v>
          </cell>
          <cell r="JU140">
            <v>2.1120000000000001</v>
          </cell>
          <cell r="JV140">
            <v>3283</v>
          </cell>
          <cell r="JW140">
            <v>583</v>
          </cell>
          <cell r="JX140">
            <v>-0.223</v>
          </cell>
          <cell r="JY140">
            <v>-1703</v>
          </cell>
          <cell r="JZ140">
            <v>-1505</v>
          </cell>
          <cell r="KA140">
            <v>253</v>
          </cell>
          <cell r="KB140">
            <v>589.20000000000005</v>
          </cell>
          <cell r="KC140">
            <v>7826</v>
          </cell>
          <cell r="KD140">
            <v>4611079</v>
          </cell>
          <cell r="KE140">
            <v>0</v>
          </cell>
          <cell r="KF140">
            <v>231352</v>
          </cell>
          <cell r="KG140">
            <v>499768</v>
          </cell>
        </row>
        <row r="141">
          <cell r="E141">
            <v>2988</v>
          </cell>
          <cell r="F141">
            <v>2988</v>
          </cell>
          <cell r="G141" t="str">
            <v>HINTON</v>
          </cell>
          <cell r="H141" t="str">
            <v>Hinton</v>
          </cell>
          <cell r="I141">
            <v>0</v>
          </cell>
          <cell r="J141">
            <v>0</v>
          </cell>
          <cell r="K141">
            <v>0</v>
          </cell>
          <cell r="L141">
            <v>2988</v>
          </cell>
          <cell r="M141">
            <v>3816474</v>
          </cell>
          <cell r="N141">
            <v>80583</v>
          </cell>
          <cell r="O141">
            <v>319695</v>
          </cell>
          <cell r="P141">
            <v>2411003</v>
          </cell>
          <cell r="Q141">
            <v>62425</v>
          </cell>
          <cell r="R141">
            <v>345150</v>
          </cell>
          <cell r="S141">
            <v>487008</v>
          </cell>
          <cell r="T141">
            <v>435590</v>
          </cell>
          <cell r="U141">
            <v>0</v>
          </cell>
          <cell r="V141">
            <v>4110573</v>
          </cell>
          <cell r="W141">
            <v>13938</v>
          </cell>
          <cell r="X141">
            <v>921206</v>
          </cell>
          <cell r="Y141">
            <v>0</v>
          </cell>
          <cell r="Z141">
            <v>32095</v>
          </cell>
          <cell r="AA141">
            <v>385390</v>
          </cell>
          <cell r="AB141">
            <v>13421130</v>
          </cell>
          <cell r="AC141">
            <v>0</v>
          </cell>
          <cell r="AD141">
            <v>684891</v>
          </cell>
          <cell r="AE141">
            <v>0</v>
          </cell>
          <cell r="AF141">
            <v>14106021</v>
          </cell>
          <cell r="AG141">
            <v>6554945</v>
          </cell>
          <cell r="AH141">
            <v>20660966</v>
          </cell>
          <cell r="AI141">
            <v>7755787</v>
          </cell>
          <cell r="AJ141">
            <v>272480</v>
          </cell>
          <cell r="AK141">
            <v>259900</v>
          </cell>
          <cell r="AL141">
            <v>575980</v>
          </cell>
          <cell r="AM141">
            <v>534264</v>
          </cell>
          <cell r="AN141">
            <v>281880</v>
          </cell>
          <cell r="AO141">
            <v>1136350</v>
          </cell>
          <cell r="AP141">
            <v>690798</v>
          </cell>
          <cell r="AQ141">
            <v>0</v>
          </cell>
          <cell r="AR141">
            <v>3751652</v>
          </cell>
          <cell r="AS141">
            <v>552950</v>
          </cell>
          <cell r="AT141">
            <v>3035800</v>
          </cell>
          <cell r="AU141">
            <v>1159976</v>
          </cell>
          <cell r="AV141">
            <v>309859</v>
          </cell>
          <cell r="AW141">
            <v>4505635</v>
          </cell>
          <cell r="AX141">
            <v>16566024</v>
          </cell>
          <cell r="AY141">
            <v>684891</v>
          </cell>
          <cell r="AZ141">
            <v>17250915</v>
          </cell>
          <cell r="BA141">
            <v>3410051</v>
          </cell>
          <cell r="BB141">
            <v>20660966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20</v>
          </cell>
          <cell r="BZ141">
            <v>2022</v>
          </cell>
          <cell r="CA141">
            <v>2026</v>
          </cell>
          <cell r="CB141">
            <v>10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20</v>
          </cell>
          <cell r="CN141">
            <v>2025</v>
          </cell>
          <cell r="CO141">
            <v>2026</v>
          </cell>
          <cell r="CP141">
            <v>1.34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2.7</v>
          </cell>
          <cell r="CY141">
            <v>0</v>
          </cell>
          <cell r="CZ141">
            <v>7</v>
          </cell>
          <cell r="DA141">
            <v>439900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1</v>
          </cell>
          <cell r="DI141">
            <v>396285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2283842</v>
          </cell>
          <cell r="DY141">
            <v>6378</v>
          </cell>
          <cell r="DZ141">
            <v>0</v>
          </cell>
          <cell r="EA141">
            <v>0</v>
          </cell>
          <cell r="EB141">
            <v>0</v>
          </cell>
          <cell r="EC141">
            <v>75850</v>
          </cell>
          <cell r="ED141">
            <v>0</v>
          </cell>
          <cell r="EE141">
            <v>0</v>
          </cell>
          <cell r="EF141">
            <v>2366070</v>
          </cell>
          <cell r="EG141">
            <v>575000</v>
          </cell>
          <cell r="EH141">
            <v>0</v>
          </cell>
          <cell r="EI141">
            <v>2359692</v>
          </cell>
          <cell r="EJ141">
            <v>119475</v>
          </cell>
          <cell r="EK141">
            <v>228735</v>
          </cell>
          <cell r="EL141">
            <v>348210</v>
          </cell>
          <cell r="EM141">
            <v>97592</v>
          </cell>
          <cell r="EN141">
            <v>445802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491585</v>
          </cell>
          <cell r="ET141">
            <v>0</v>
          </cell>
          <cell r="EU141">
            <v>3878458</v>
          </cell>
          <cell r="EV141">
            <v>0</v>
          </cell>
          <cell r="EW141">
            <v>8.3804400000000001</v>
          </cell>
          <cell r="EX141">
            <v>2.0368499999999998</v>
          </cell>
          <cell r="EY141">
            <v>0</v>
          </cell>
          <cell r="EZ141">
            <v>0</v>
          </cell>
          <cell r="FA141">
            <v>1.17744</v>
          </cell>
          <cell r="FB141">
            <v>0.33</v>
          </cell>
          <cell r="FC141">
            <v>0</v>
          </cell>
          <cell r="FD141">
            <v>0</v>
          </cell>
          <cell r="FE141">
            <v>1.66225</v>
          </cell>
          <cell r="FF141">
            <v>0</v>
          </cell>
          <cell r="FG141">
            <v>13.586980000000001</v>
          </cell>
          <cell r="FH141">
            <v>0</v>
          </cell>
          <cell r="FI141">
            <v>0</v>
          </cell>
          <cell r="FJ141">
            <v>8.3588699999999996</v>
          </cell>
          <cell r="FK141">
            <v>2.1569999999999999E-2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5763661</v>
          </cell>
          <cell r="GK141">
            <v>7413</v>
          </cell>
          <cell r="GL141">
            <v>4130524</v>
          </cell>
          <cell r="GM141">
            <v>0</v>
          </cell>
          <cell r="GN141">
            <v>158964</v>
          </cell>
          <cell r="GO141">
            <v>356046</v>
          </cell>
          <cell r="GP141">
            <v>200210</v>
          </cell>
          <cell r="GQ141">
            <v>0</v>
          </cell>
          <cell r="GR141">
            <v>34807</v>
          </cell>
          <cell r="GS141">
            <v>38992</v>
          </cell>
          <cell r="GT141">
            <v>0</v>
          </cell>
          <cell r="GU141">
            <v>197317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5763661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317141</v>
          </cell>
          <cell r="HG141">
            <v>0</v>
          </cell>
          <cell r="HH141">
            <v>28389</v>
          </cell>
          <cell r="HI141">
            <v>133434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4253459</v>
          </cell>
          <cell r="HO141">
            <v>0</v>
          </cell>
          <cell r="HP141">
            <v>196326</v>
          </cell>
          <cell r="HQ141">
            <v>387400</v>
          </cell>
          <cell r="HR141">
            <v>206982</v>
          </cell>
          <cell r="HS141">
            <v>0</v>
          </cell>
          <cell r="HT141">
            <v>35284</v>
          </cell>
          <cell r="HU141">
            <v>39510</v>
          </cell>
          <cell r="HV141">
            <v>0</v>
          </cell>
          <cell r="HW141">
            <v>202359</v>
          </cell>
          <cell r="HX141">
            <v>0</v>
          </cell>
          <cell r="HY141">
            <v>0</v>
          </cell>
          <cell r="HZ141">
            <v>0</v>
          </cell>
          <cell r="IA141">
            <v>-7413</v>
          </cell>
          <cell r="IB141">
            <v>5974798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329048</v>
          </cell>
          <cell r="II141">
            <v>0</v>
          </cell>
          <cell r="IJ141">
            <v>34075</v>
          </cell>
          <cell r="IK141">
            <v>133613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5974798</v>
          </cell>
          <cell r="IQ141">
            <v>0</v>
          </cell>
          <cell r="IR141">
            <v>0</v>
          </cell>
          <cell r="IS141">
            <v>23.06</v>
          </cell>
          <cell r="IT141">
            <v>8</v>
          </cell>
          <cell r="IU141">
            <v>1.764</v>
          </cell>
          <cell r="IV141">
            <v>0.89</v>
          </cell>
          <cell r="IW141">
            <v>562.1</v>
          </cell>
          <cell r="IX141">
            <v>0</v>
          </cell>
          <cell r="IY141">
            <v>17</v>
          </cell>
          <cell r="IZ141">
            <v>0</v>
          </cell>
          <cell r="JA141">
            <v>0</v>
          </cell>
          <cell r="JB141">
            <v>0</v>
          </cell>
          <cell r="JC141">
            <v>398</v>
          </cell>
          <cell r="JD141">
            <v>397</v>
          </cell>
          <cell r="JE141">
            <v>0</v>
          </cell>
          <cell r="JF141">
            <v>0</v>
          </cell>
          <cell r="JG141">
            <v>1.17</v>
          </cell>
          <cell r="JH141">
            <v>50.74</v>
          </cell>
          <cell r="JI141">
            <v>23.29</v>
          </cell>
          <cell r="JJ141">
            <v>10.89</v>
          </cell>
          <cell r="JK141">
            <v>16.559999999999999</v>
          </cell>
          <cell r="JL141">
            <v>21.92</v>
          </cell>
          <cell r="JM141">
            <v>13.92</v>
          </cell>
          <cell r="JN141">
            <v>18.72</v>
          </cell>
          <cell r="JO141">
            <v>54.56</v>
          </cell>
          <cell r="JP141">
            <v>26.57</v>
          </cell>
          <cell r="JQ141">
            <v>0.42</v>
          </cell>
          <cell r="JR141">
            <v>8</v>
          </cell>
          <cell r="JS141">
            <v>0</v>
          </cell>
          <cell r="JT141">
            <v>7635</v>
          </cell>
          <cell r="JU141">
            <v>1.796</v>
          </cell>
          <cell r="JV141">
            <v>3445</v>
          </cell>
          <cell r="JW141">
            <v>557.1</v>
          </cell>
          <cell r="JX141">
            <v>0.71499999999999997</v>
          </cell>
          <cell r="JY141">
            <v>5459</v>
          </cell>
          <cell r="JZ141">
            <v>4826</v>
          </cell>
          <cell r="KA141">
            <v>408</v>
          </cell>
          <cell r="KB141">
            <v>562.1</v>
          </cell>
          <cell r="KC141">
            <v>7826</v>
          </cell>
          <cell r="KD141">
            <v>4398995</v>
          </cell>
          <cell r="KE141">
            <v>0</v>
          </cell>
          <cell r="KF141">
            <v>225279</v>
          </cell>
          <cell r="KG141">
            <v>426987</v>
          </cell>
        </row>
        <row r="142">
          <cell r="E142">
            <v>2766</v>
          </cell>
          <cell r="F142">
            <v>2766</v>
          </cell>
          <cell r="G142" t="str">
            <v>HLV</v>
          </cell>
          <cell r="H142" t="str">
            <v>HLV</v>
          </cell>
          <cell r="I142">
            <v>0</v>
          </cell>
          <cell r="J142">
            <v>0</v>
          </cell>
          <cell r="K142">
            <v>0</v>
          </cell>
          <cell r="L142">
            <v>2766</v>
          </cell>
          <cell r="M142">
            <v>2797470</v>
          </cell>
          <cell r="N142">
            <v>49069</v>
          </cell>
          <cell r="O142">
            <v>42428</v>
          </cell>
          <cell r="P142">
            <v>234000</v>
          </cell>
          <cell r="Q142">
            <v>4475</v>
          </cell>
          <cell r="R142">
            <v>52000</v>
          </cell>
          <cell r="S142">
            <v>166400</v>
          </cell>
          <cell r="T142">
            <v>202904</v>
          </cell>
          <cell r="U142">
            <v>0</v>
          </cell>
          <cell r="V142">
            <v>2205563</v>
          </cell>
          <cell r="W142">
            <v>6699</v>
          </cell>
          <cell r="X142">
            <v>500760</v>
          </cell>
          <cell r="Y142">
            <v>0</v>
          </cell>
          <cell r="Z142">
            <v>35360</v>
          </cell>
          <cell r="AA142">
            <v>208000</v>
          </cell>
          <cell r="AB142">
            <v>6505128</v>
          </cell>
          <cell r="AC142">
            <v>0</v>
          </cell>
          <cell r="AD142">
            <v>0</v>
          </cell>
          <cell r="AE142">
            <v>0</v>
          </cell>
          <cell r="AF142">
            <v>6505128</v>
          </cell>
          <cell r="AG142">
            <v>2055895</v>
          </cell>
          <cell r="AH142">
            <v>8561023</v>
          </cell>
          <cell r="AI142">
            <v>4000000</v>
          </cell>
          <cell r="AJ142">
            <v>185436</v>
          </cell>
          <cell r="AK142">
            <v>114513</v>
          </cell>
          <cell r="AL142">
            <v>545536</v>
          </cell>
          <cell r="AM142">
            <v>211023</v>
          </cell>
          <cell r="AN142">
            <v>147331</v>
          </cell>
          <cell r="AO142">
            <v>661133</v>
          </cell>
          <cell r="AP142">
            <v>411066</v>
          </cell>
          <cell r="AQ142">
            <v>0</v>
          </cell>
          <cell r="AR142">
            <v>2276038</v>
          </cell>
          <cell r="AS142">
            <v>332800</v>
          </cell>
          <cell r="AT142">
            <v>676000</v>
          </cell>
          <cell r="AU142">
            <v>348400</v>
          </cell>
          <cell r="AV142">
            <v>170039</v>
          </cell>
          <cell r="AW142">
            <v>1194439</v>
          </cell>
          <cell r="AX142">
            <v>7803277</v>
          </cell>
          <cell r="AY142">
            <v>0</v>
          </cell>
          <cell r="AZ142">
            <v>7803277</v>
          </cell>
          <cell r="BA142">
            <v>757746</v>
          </cell>
          <cell r="BB142">
            <v>8561023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20</v>
          </cell>
          <cell r="BZ142">
            <v>2025</v>
          </cell>
          <cell r="CA142">
            <v>2029</v>
          </cell>
          <cell r="CB142">
            <v>10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20</v>
          </cell>
          <cell r="CN142">
            <v>2022</v>
          </cell>
          <cell r="CO142">
            <v>2031</v>
          </cell>
          <cell r="CP142">
            <v>1.34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0.13500000000000001</v>
          </cell>
          <cell r="CX142">
            <v>2.7</v>
          </cell>
          <cell r="CY142">
            <v>0</v>
          </cell>
          <cell r="CZ142">
            <v>1</v>
          </cell>
          <cell r="DA142">
            <v>249198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1</v>
          </cell>
          <cell r="DI142">
            <v>272694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1438918</v>
          </cell>
          <cell r="DY142">
            <v>178485</v>
          </cell>
          <cell r="DZ142">
            <v>0</v>
          </cell>
          <cell r="EA142">
            <v>0</v>
          </cell>
          <cell r="EB142">
            <v>0</v>
          </cell>
          <cell r="EC142">
            <v>150000</v>
          </cell>
          <cell r="ED142">
            <v>0</v>
          </cell>
          <cell r="EE142">
            <v>0</v>
          </cell>
          <cell r="EF142">
            <v>1767403</v>
          </cell>
          <cell r="EG142">
            <v>420000</v>
          </cell>
          <cell r="EH142">
            <v>0</v>
          </cell>
          <cell r="EI142">
            <v>1588918</v>
          </cell>
          <cell r="EJ142">
            <v>0</v>
          </cell>
          <cell r="EK142">
            <v>248830</v>
          </cell>
          <cell r="EL142">
            <v>248830</v>
          </cell>
          <cell r="EM142">
            <v>67156</v>
          </cell>
          <cell r="EN142">
            <v>315986</v>
          </cell>
          <cell r="EO142">
            <v>0</v>
          </cell>
          <cell r="EP142">
            <v>0</v>
          </cell>
          <cell r="EQ142">
            <v>0</v>
          </cell>
          <cell r="ER142">
            <v>25119</v>
          </cell>
          <cell r="ES142">
            <v>318031</v>
          </cell>
          <cell r="ET142">
            <v>0</v>
          </cell>
          <cell r="EU142">
            <v>2846540</v>
          </cell>
          <cell r="EV142">
            <v>0</v>
          </cell>
          <cell r="EW142">
            <v>9.4165299999999998</v>
          </cell>
          <cell r="EX142">
            <v>2.25725</v>
          </cell>
          <cell r="EY142">
            <v>0</v>
          </cell>
          <cell r="EZ142">
            <v>0</v>
          </cell>
          <cell r="FA142">
            <v>1.2227300000000001</v>
          </cell>
          <cell r="FB142">
            <v>0.33</v>
          </cell>
          <cell r="FC142">
            <v>0</v>
          </cell>
          <cell r="FD142">
            <v>0.13500000000000001</v>
          </cell>
          <cell r="FE142">
            <v>1.5627800000000001</v>
          </cell>
          <cell r="FF142">
            <v>0</v>
          </cell>
          <cell r="FG142">
            <v>14.924289999999999</v>
          </cell>
          <cell r="FH142">
            <v>0</v>
          </cell>
          <cell r="FI142">
            <v>0</v>
          </cell>
          <cell r="FJ142">
            <v>8.5394699999999997</v>
          </cell>
          <cell r="FK142">
            <v>0.87705999999999995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3604589</v>
          </cell>
          <cell r="GK142">
            <v>7478</v>
          </cell>
          <cell r="GL142">
            <v>2440819</v>
          </cell>
          <cell r="GM142">
            <v>33280</v>
          </cell>
          <cell r="GN142">
            <v>194533</v>
          </cell>
          <cell r="GO142">
            <v>308841</v>
          </cell>
          <cell r="GP142">
            <v>118863</v>
          </cell>
          <cell r="GQ142">
            <v>1833</v>
          </cell>
          <cell r="GR142">
            <v>20157</v>
          </cell>
          <cell r="GS142">
            <v>22154</v>
          </cell>
          <cell r="GT142">
            <v>0</v>
          </cell>
          <cell r="GU142">
            <v>93287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3604589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203668</v>
          </cell>
          <cell r="HG142">
            <v>0</v>
          </cell>
          <cell r="HH142">
            <v>21105</v>
          </cell>
          <cell r="HI142">
            <v>25946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2412410</v>
          </cell>
          <cell r="HO142">
            <v>52817</v>
          </cell>
          <cell r="HP142">
            <v>195619</v>
          </cell>
          <cell r="HQ142">
            <v>304458</v>
          </cell>
          <cell r="HR142">
            <v>117489</v>
          </cell>
          <cell r="HS142">
            <v>3207</v>
          </cell>
          <cell r="HT142">
            <v>19891</v>
          </cell>
          <cell r="HU142">
            <v>21866</v>
          </cell>
          <cell r="HV142">
            <v>0</v>
          </cell>
          <cell r="HW142">
            <v>112457</v>
          </cell>
          <cell r="HX142">
            <v>0</v>
          </cell>
          <cell r="HY142">
            <v>0</v>
          </cell>
          <cell r="HZ142">
            <v>0</v>
          </cell>
          <cell r="IA142">
            <v>-1982</v>
          </cell>
          <cell r="IB142">
            <v>3602731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205378</v>
          </cell>
          <cell r="II142">
            <v>0</v>
          </cell>
          <cell r="IJ142">
            <v>26035</v>
          </cell>
          <cell r="IK142">
            <v>64898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3602731</v>
          </cell>
          <cell r="IQ142">
            <v>0</v>
          </cell>
          <cell r="IR142">
            <v>0</v>
          </cell>
          <cell r="IS142">
            <v>24.18</v>
          </cell>
          <cell r="IT142">
            <v>7</v>
          </cell>
          <cell r="IU142">
            <v>1.2250000000000001</v>
          </cell>
          <cell r="IV142">
            <v>0</v>
          </cell>
          <cell r="IW142">
            <v>315.8</v>
          </cell>
          <cell r="IX142">
            <v>0</v>
          </cell>
          <cell r="IY142">
            <v>9.5</v>
          </cell>
          <cell r="IZ142">
            <v>0</v>
          </cell>
          <cell r="JA142">
            <v>0</v>
          </cell>
          <cell r="JB142">
            <v>0</v>
          </cell>
          <cell r="JC142">
            <v>150</v>
          </cell>
          <cell r="JD142">
            <v>142</v>
          </cell>
          <cell r="JE142">
            <v>0</v>
          </cell>
          <cell r="JF142">
            <v>0</v>
          </cell>
          <cell r="JG142">
            <v>0.4</v>
          </cell>
          <cell r="JH142">
            <v>39.54</v>
          </cell>
          <cell r="JI142">
            <v>16.440000000000001</v>
          </cell>
          <cell r="JJ142">
            <v>7.26</v>
          </cell>
          <cell r="JK142">
            <v>15.84</v>
          </cell>
          <cell r="JL142">
            <v>13.7</v>
          </cell>
          <cell r="JM142">
            <v>5.45</v>
          </cell>
          <cell r="JN142">
            <v>15.84</v>
          </cell>
          <cell r="JO142">
            <v>34.99</v>
          </cell>
          <cell r="JP142">
            <v>18.329999999999998</v>
          </cell>
          <cell r="JQ142">
            <v>0</v>
          </cell>
          <cell r="JR142">
            <v>6</v>
          </cell>
          <cell r="JS142">
            <v>0</v>
          </cell>
          <cell r="JT142">
            <v>7700</v>
          </cell>
          <cell r="JU142">
            <v>1.4019999999999999</v>
          </cell>
          <cell r="JV142">
            <v>14480</v>
          </cell>
          <cell r="JW142">
            <v>313.3</v>
          </cell>
          <cell r="JX142">
            <v>-0.191</v>
          </cell>
          <cell r="JY142">
            <v>-1471</v>
          </cell>
          <cell r="JZ142">
            <v>-1289</v>
          </cell>
          <cell r="KA142">
            <v>137</v>
          </cell>
          <cell r="KB142">
            <v>315.8</v>
          </cell>
          <cell r="KC142">
            <v>7891</v>
          </cell>
          <cell r="KD142">
            <v>2491978</v>
          </cell>
          <cell r="KE142">
            <v>0</v>
          </cell>
          <cell r="KF142">
            <v>155705</v>
          </cell>
          <cell r="KG142">
            <v>276106</v>
          </cell>
        </row>
        <row r="143">
          <cell r="E143">
            <v>3029</v>
          </cell>
          <cell r="F143">
            <v>3029</v>
          </cell>
          <cell r="G143" t="str">
            <v>HOWARD-WINNESHIEK</v>
          </cell>
          <cell r="H143" t="str">
            <v>Howard-Winneshiek</v>
          </cell>
          <cell r="I143">
            <v>0</v>
          </cell>
          <cell r="J143">
            <v>0</v>
          </cell>
          <cell r="K143">
            <v>0</v>
          </cell>
          <cell r="L143">
            <v>3029</v>
          </cell>
          <cell r="M143">
            <v>7863041</v>
          </cell>
          <cell r="N143">
            <v>58507</v>
          </cell>
          <cell r="O143">
            <v>538300</v>
          </cell>
          <cell r="P143">
            <v>264547</v>
          </cell>
          <cell r="Q143">
            <v>378785</v>
          </cell>
          <cell r="R143">
            <v>0</v>
          </cell>
          <cell r="S143">
            <v>203123</v>
          </cell>
          <cell r="T143">
            <v>559245</v>
          </cell>
          <cell r="U143">
            <v>0</v>
          </cell>
          <cell r="V143">
            <v>8281735</v>
          </cell>
          <cell r="W143">
            <v>24909</v>
          </cell>
          <cell r="X143">
            <v>1728832</v>
          </cell>
          <cell r="Y143">
            <v>0</v>
          </cell>
          <cell r="Z143">
            <v>330879</v>
          </cell>
          <cell r="AA143">
            <v>1090017</v>
          </cell>
          <cell r="AB143">
            <v>21321920</v>
          </cell>
          <cell r="AC143">
            <v>55000</v>
          </cell>
          <cell r="AD143">
            <v>1334058</v>
          </cell>
          <cell r="AE143">
            <v>10000</v>
          </cell>
          <cell r="AF143">
            <v>22720978</v>
          </cell>
          <cell r="AG143">
            <v>10543265</v>
          </cell>
          <cell r="AH143">
            <v>33264243</v>
          </cell>
          <cell r="AI143">
            <v>12223333</v>
          </cell>
          <cell r="AJ143">
            <v>605624</v>
          </cell>
          <cell r="AK143">
            <v>892492</v>
          </cell>
          <cell r="AL143">
            <v>599944</v>
          </cell>
          <cell r="AM143">
            <v>1010006</v>
          </cell>
          <cell r="AN143">
            <v>348312</v>
          </cell>
          <cell r="AO143">
            <v>1657364</v>
          </cell>
          <cell r="AP143">
            <v>942446</v>
          </cell>
          <cell r="AQ143">
            <v>0</v>
          </cell>
          <cell r="AR143">
            <v>6056188</v>
          </cell>
          <cell r="AS143">
            <v>1334105</v>
          </cell>
          <cell r="AT143">
            <v>2106213</v>
          </cell>
          <cell r="AU143">
            <v>1134737</v>
          </cell>
          <cell r="AV143">
            <v>661768</v>
          </cell>
          <cell r="AW143">
            <v>3902718</v>
          </cell>
          <cell r="AX143">
            <v>23516344</v>
          </cell>
          <cell r="AY143">
            <v>1286661</v>
          </cell>
          <cell r="AZ143">
            <v>24803005</v>
          </cell>
          <cell r="BA143">
            <v>8461238</v>
          </cell>
          <cell r="BB143">
            <v>33264243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20</v>
          </cell>
          <cell r="BZ143">
            <v>2025</v>
          </cell>
          <cell r="CA143">
            <v>2029</v>
          </cell>
          <cell r="CB143">
            <v>10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20</v>
          </cell>
          <cell r="CN143">
            <v>2025</v>
          </cell>
          <cell r="CO143">
            <v>2031</v>
          </cell>
          <cell r="CP143">
            <v>1.34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2.7</v>
          </cell>
          <cell r="CY143">
            <v>0</v>
          </cell>
          <cell r="CZ143">
            <v>3</v>
          </cell>
          <cell r="DA143">
            <v>898353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3</v>
          </cell>
          <cell r="DI143">
            <v>875111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5112819</v>
          </cell>
          <cell r="DY143">
            <v>470561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5583380</v>
          </cell>
          <cell r="EG143">
            <v>1470340</v>
          </cell>
          <cell r="EH143">
            <v>0</v>
          </cell>
          <cell r="EI143">
            <v>5112819</v>
          </cell>
          <cell r="EJ143">
            <v>159670</v>
          </cell>
          <cell r="EK143">
            <v>461840</v>
          </cell>
          <cell r="EL143">
            <v>621510</v>
          </cell>
          <cell r="EM143">
            <v>215512</v>
          </cell>
          <cell r="EN143">
            <v>837022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7890743</v>
          </cell>
          <cell r="EV143">
            <v>0</v>
          </cell>
          <cell r="EW143">
            <v>8.6076300000000003</v>
          </cell>
          <cell r="EX143">
            <v>2.26816</v>
          </cell>
          <cell r="EY143">
            <v>0</v>
          </cell>
          <cell r="EZ143">
            <v>0</v>
          </cell>
          <cell r="FA143">
            <v>0.95167999999999997</v>
          </cell>
          <cell r="FB143">
            <v>0.33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12.15747</v>
          </cell>
          <cell r="FH143">
            <v>0</v>
          </cell>
          <cell r="FI143">
            <v>0</v>
          </cell>
          <cell r="FJ143">
            <v>7.8870899999999997</v>
          </cell>
          <cell r="FK143">
            <v>0.72053999999999996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12550163</v>
          </cell>
          <cell r="GK143">
            <v>7501</v>
          </cell>
          <cell r="GL143">
            <v>8663655</v>
          </cell>
          <cell r="GM143">
            <v>0</v>
          </cell>
          <cell r="GN143">
            <v>256789</v>
          </cell>
          <cell r="GO143">
            <v>1274795</v>
          </cell>
          <cell r="GP143">
            <v>448390</v>
          </cell>
          <cell r="GQ143">
            <v>0</v>
          </cell>
          <cell r="GR143">
            <v>79971</v>
          </cell>
          <cell r="GS143">
            <v>89112</v>
          </cell>
          <cell r="GT143">
            <v>0</v>
          </cell>
          <cell r="GU143">
            <v>422730</v>
          </cell>
          <cell r="GV143">
            <v>0</v>
          </cell>
          <cell r="GW143">
            <v>0</v>
          </cell>
          <cell r="GX143">
            <v>0</v>
          </cell>
          <cell r="GY143">
            <v>7320</v>
          </cell>
          <cell r="GZ143">
            <v>12550163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698031</v>
          </cell>
          <cell r="HG143">
            <v>0</v>
          </cell>
          <cell r="HH143">
            <v>79761</v>
          </cell>
          <cell r="HI143">
            <v>207564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8894579</v>
          </cell>
          <cell r="HO143">
            <v>0</v>
          </cell>
          <cell r="HP143">
            <v>370951</v>
          </cell>
          <cell r="HQ143">
            <v>1233904</v>
          </cell>
          <cell r="HR143">
            <v>456575</v>
          </cell>
          <cell r="HS143">
            <v>0</v>
          </cell>
          <cell r="HT143">
            <v>81172</v>
          </cell>
          <cell r="HU143">
            <v>90428</v>
          </cell>
          <cell r="HV143">
            <v>0</v>
          </cell>
          <cell r="HW143">
            <v>431945</v>
          </cell>
          <cell r="HX143">
            <v>0</v>
          </cell>
          <cell r="HY143">
            <v>0</v>
          </cell>
          <cell r="HZ143">
            <v>0</v>
          </cell>
          <cell r="IA143">
            <v>3766</v>
          </cell>
          <cell r="IB143">
            <v>12888847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716992</v>
          </cell>
          <cell r="II143">
            <v>0</v>
          </cell>
          <cell r="IJ143">
            <v>98287</v>
          </cell>
          <cell r="IK143">
            <v>240503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12888847</v>
          </cell>
          <cell r="IQ143">
            <v>0</v>
          </cell>
          <cell r="IR143">
            <v>0.7</v>
          </cell>
          <cell r="IS143">
            <v>35.17</v>
          </cell>
          <cell r="IT143">
            <v>149</v>
          </cell>
          <cell r="IU143">
            <v>6.3319999999999999</v>
          </cell>
          <cell r="IV143">
            <v>6.53</v>
          </cell>
          <cell r="IW143">
            <v>1135</v>
          </cell>
          <cell r="IX143">
            <v>0</v>
          </cell>
          <cell r="IY143">
            <v>36.5</v>
          </cell>
          <cell r="IZ143">
            <v>0</v>
          </cell>
          <cell r="JA143">
            <v>0</v>
          </cell>
          <cell r="JB143">
            <v>0</v>
          </cell>
          <cell r="JC143">
            <v>1222</v>
          </cell>
          <cell r="JD143">
            <v>1235</v>
          </cell>
          <cell r="JE143">
            <v>0</v>
          </cell>
          <cell r="JF143">
            <v>0</v>
          </cell>
          <cell r="JG143">
            <v>3.41</v>
          </cell>
          <cell r="JH143">
            <v>159.77000000000001</v>
          </cell>
          <cell r="JI143">
            <v>27.4</v>
          </cell>
          <cell r="JJ143">
            <v>53.89</v>
          </cell>
          <cell r="JK143">
            <v>78.48</v>
          </cell>
          <cell r="JL143">
            <v>30.14</v>
          </cell>
          <cell r="JM143">
            <v>65.989999999999995</v>
          </cell>
          <cell r="JN143">
            <v>71.28</v>
          </cell>
          <cell r="JO143">
            <v>167.41</v>
          </cell>
          <cell r="JP143">
            <v>36.950000000000003</v>
          </cell>
          <cell r="JQ143">
            <v>7.72</v>
          </cell>
          <cell r="JR143">
            <v>125</v>
          </cell>
          <cell r="JS143">
            <v>1.6</v>
          </cell>
          <cell r="JT143">
            <v>7723</v>
          </cell>
          <cell r="JU143">
            <v>5.8920000000000003</v>
          </cell>
          <cell r="JV143">
            <v>74755</v>
          </cell>
          <cell r="JW143">
            <v>1151.7</v>
          </cell>
          <cell r="JX143">
            <v>-4.4999999999999998E-2</v>
          </cell>
          <cell r="JY143">
            <v>-348</v>
          </cell>
          <cell r="JZ143">
            <v>-304</v>
          </cell>
          <cell r="KA143">
            <v>1216</v>
          </cell>
          <cell r="KB143">
            <v>1135</v>
          </cell>
          <cell r="KC143">
            <v>7914</v>
          </cell>
          <cell r="KD143">
            <v>8982390</v>
          </cell>
          <cell r="KE143">
            <v>1135</v>
          </cell>
          <cell r="KF143">
            <v>400148</v>
          </cell>
          <cell r="KG143">
            <v>1324883</v>
          </cell>
        </row>
        <row r="144">
          <cell r="E144">
            <v>3033</v>
          </cell>
          <cell r="F144">
            <v>3033</v>
          </cell>
          <cell r="G144" t="str">
            <v>HUBBARD-RADCLIFFE</v>
          </cell>
          <cell r="H144" t="str">
            <v>Hubbard-Radcliffe</v>
          </cell>
          <cell r="I144">
            <v>0</v>
          </cell>
          <cell r="J144">
            <v>0</v>
          </cell>
          <cell r="K144">
            <v>0</v>
          </cell>
          <cell r="L144">
            <v>3033</v>
          </cell>
          <cell r="M144">
            <v>4411593</v>
          </cell>
          <cell r="N144">
            <v>40746</v>
          </cell>
          <cell r="O144">
            <v>0</v>
          </cell>
          <cell r="P144">
            <v>1133000</v>
          </cell>
          <cell r="Q144">
            <v>229205</v>
          </cell>
          <cell r="R144">
            <v>107000</v>
          </cell>
          <cell r="S144">
            <v>17970</v>
          </cell>
          <cell r="T144">
            <v>172900</v>
          </cell>
          <cell r="U144">
            <v>0</v>
          </cell>
          <cell r="V144">
            <v>2262695</v>
          </cell>
          <cell r="W144">
            <v>6391</v>
          </cell>
          <cell r="X144">
            <v>612305</v>
          </cell>
          <cell r="Y144">
            <v>0</v>
          </cell>
          <cell r="Z144">
            <v>40000</v>
          </cell>
          <cell r="AA144">
            <v>260000</v>
          </cell>
          <cell r="AB144">
            <v>9293805</v>
          </cell>
          <cell r="AC144">
            <v>0</v>
          </cell>
          <cell r="AD144">
            <v>0</v>
          </cell>
          <cell r="AE144">
            <v>0</v>
          </cell>
          <cell r="AF144">
            <v>9293805</v>
          </cell>
          <cell r="AG144">
            <v>5226794</v>
          </cell>
          <cell r="AH144">
            <v>14520599</v>
          </cell>
          <cell r="AI144">
            <v>5876000</v>
          </cell>
          <cell r="AJ144">
            <v>85500</v>
          </cell>
          <cell r="AK144">
            <v>445000</v>
          </cell>
          <cell r="AL144">
            <v>294700</v>
          </cell>
          <cell r="AM144">
            <v>383000</v>
          </cell>
          <cell r="AN144">
            <v>234000</v>
          </cell>
          <cell r="AO144">
            <v>798000</v>
          </cell>
          <cell r="AP144">
            <v>446000</v>
          </cell>
          <cell r="AQ144">
            <v>0</v>
          </cell>
          <cell r="AR144">
            <v>2686200</v>
          </cell>
          <cell r="AS144">
            <v>307000</v>
          </cell>
          <cell r="AT144">
            <v>1500000</v>
          </cell>
          <cell r="AU144">
            <v>906388</v>
          </cell>
          <cell r="AV144">
            <v>225160</v>
          </cell>
          <cell r="AW144">
            <v>2631548</v>
          </cell>
          <cell r="AX144">
            <v>11500748</v>
          </cell>
          <cell r="AY144">
            <v>0</v>
          </cell>
          <cell r="AZ144">
            <v>11500748</v>
          </cell>
          <cell r="BA144">
            <v>3019851</v>
          </cell>
          <cell r="BB144">
            <v>14520599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2025</v>
          </cell>
          <cell r="CA144">
            <v>2029</v>
          </cell>
          <cell r="CB144">
            <v>10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2019</v>
          </cell>
          <cell r="CO144">
            <v>2028</v>
          </cell>
          <cell r="CP144">
            <v>1.34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2.7</v>
          </cell>
          <cell r="CY144">
            <v>0</v>
          </cell>
          <cell r="CZ144">
            <v>0</v>
          </cell>
          <cell r="DA144">
            <v>325050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450929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2376150</v>
          </cell>
          <cell r="DY144">
            <v>280356</v>
          </cell>
          <cell r="DZ144">
            <v>0</v>
          </cell>
          <cell r="EA144">
            <v>0</v>
          </cell>
          <cell r="EB144">
            <v>0</v>
          </cell>
          <cell r="EC144">
            <v>272653</v>
          </cell>
          <cell r="ED144">
            <v>0</v>
          </cell>
          <cell r="EE144">
            <v>0</v>
          </cell>
          <cell r="EF144">
            <v>2929159</v>
          </cell>
          <cell r="EG144">
            <v>45000</v>
          </cell>
          <cell r="EH144">
            <v>0</v>
          </cell>
          <cell r="EI144">
            <v>2648803</v>
          </cell>
          <cell r="EJ144">
            <v>0</v>
          </cell>
          <cell r="EK144">
            <v>450929</v>
          </cell>
          <cell r="EL144">
            <v>450929</v>
          </cell>
          <cell r="EM144">
            <v>111050</v>
          </cell>
          <cell r="EN144">
            <v>561979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906388</v>
          </cell>
          <cell r="ET144">
            <v>0</v>
          </cell>
          <cell r="EU144">
            <v>4442529</v>
          </cell>
          <cell r="EV144">
            <v>0</v>
          </cell>
          <cell r="EW144">
            <v>8.8299599999999998</v>
          </cell>
          <cell r="EX144">
            <v>0.13586000000000001</v>
          </cell>
          <cell r="EY144">
            <v>0</v>
          </cell>
          <cell r="EZ144">
            <v>0</v>
          </cell>
          <cell r="FA144">
            <v>1.34</v>
          </cell>
          <cell r="FB144">
            <v>0.33</v>
          </cell>
          <cell r="FC144">
            <v>0</v>
          </cell>
          <cell r="FD144">
            <v>0</v>
          </cell>
          <cell r="FE144">
            <v>2.69346</v>
          </cell>
          <cell r="FF144">
            <v>0</v>
          </cell>
          <cell r="FG144">
            <v>13.329280000000001</v>
          </cell>
          <cell r="FH144">
            <v>0</v>
          </cell>
          <cell r="FI144">
            <v>0</v>
          </cell>
          <cell r="FJ144">
            <v>7.9968399999999997</v>
          </cell>
          <cell r="FK144">
            <v>0.83311999999999997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4381532</v>
          </cell>
          <cell r="GK144">
            <v>7490</v>
          </cell>
          <cell r="GL144">
            <v>3064159</v>
          </cell>
          <cell r="GM144">
            <v>33366</v>
          </cell>
          <cell r="GN144">
            <v>149381</v>
          </cell>
          <cell r="GO144">
            <v>331358</v>
          </cell>
          <cell r="GP144">
            <v>148487</v>
          </cell>
          <cell r="GQ144">
            <v>4667</v>
          </cell>
          <cell r="GR144">
            <v>24810</v>
          </cell>
          <cell r="GS144">
            <v>27669</v>
          </cell>
          <cell r="GT144">
            <v>0</v>
          </cell>
          <cell r="GU144">
            <v>149506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4381532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270755</v>
          </cell>
          <cell r="HG144">
            <v>0</v>
          </cell>
          <cell r="HH144">
            <v>26042</v>
          </cell>
          <cell r="HI144">
            <v>66717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3175802</v>
          </cell>
          <cell r="HO144">
            <v>0</v>
          </cell>
          <cell r="HP144">
            <v>158250</v>
          </cell>
          <cell r="HQ144">
            <v>322901</v>
          </cell>
          <cell r="HR144">
            <v>153005</v>
          </cell>
          <cell r="HS144">
            <v>149</v>
          </cell>
          <cell r="HT144">
            <v>25738</v>
          </cell>
          <cell r="HU144">
            <v>28696</v>
          </cell>
          <cell r="HV144">
            <v>0</v>
          </cell>
          <cell r="HW144">
            <v>154219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4478993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276930</v>
          </cell>
          <cell r="II144">
            <v>0</v>
          </cell>
          <cell r="IJ144">
            <v>31368</v>
          </cell>
          <cell r="IK144">
            <v>99255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4478993</v>
          </cell>
          <cell r="IQ144">
            <v>0</v>
          </cell>
          <cell r="IR144">
            <v>0</v>
          </cell>
          <cell r="IS144">
            <v>18.52</v>
          </cell>
          <cell r="IT144">
            <v>0</v>
          </cell>
          <cell r="IU144">
            <v>1.79</v>
          </cell>
          <cell r="IV144">
            <v>0.21</v>
          </cell>
          <cell r="IW144">
            <v>411.3</v>
          </cell>
          <cell r="IX144">
            <v>0</v>
          </cell>
          <cell r="IY144">
            <v>10</v>
          </cell>
          <cell r="IZ144">
            <v>0</v>
          </cell>
          <cell r="JA144">
            <v>0</v>
          </cell>
          <cell r="JB144">
            <v>0</v>
          </cell>
          <cell r="JC144">
            <v>192</v>
          </cell>
          <cell r="JD144">
            <v>193</v>
          </cell>
          <cell r="JE144">
            <v>0</v>
          </cell>
          <cell r="JF144">
            <v>0</v>
          </cell>
          <cell r="JG144">
            <v>0.56000000000000005</v>
          </cell>
          <cell r="JH144">
            <v>41.87</v>
          </cell>
          <cell r="JI144">
            <v>8.2200000000000006</v>
          </cell>
          <cell r="JJ144">
            <v>19.97</v>
          </cell>
          <cell r="JK144">
            <v>13.68</v>
          </cell>
          <cell r="JL144">
            <v>8.2200000000000006</v>
          </cell>
          <cell r="JM144">
            <v>18.149999999999999</v>
          </cell>
          <cell r="JN144">
            <v>14.4</v>
          </cell>
          <cell r="JO144">
            <v>40.770000000000003</v>
          </cell>
          <cell r="JP144">
            <v>19.02</v>
          </cell>
          <cell r="JQ144">
            <v>0.68</v>
          </cell>
          <cell r="JR144">
            <v>0</v>
          </cell>
          <cell r="JS144">
            <v>0</v>
          </cell>
          <cell r="JT144">
            <v>7712</v>
          </cell>
          <cell r="JU144">
            <v>1.8640000000000001</v>
          </cell>
          <cell r="JV144">
            <v>7730</v>
          </cell>
          <cell r="JW144">
            <v>411.8</v>
          </cell>
          <cell r="JX144">
            <v>0</v>
          </cell>
          <cell r="JY144">
            <v>0</v>
          </cell>
          <cell r="JZ144">
            <v>0</v>
          </cell>
          <cell r="KA144">
            <v>194</v>
          </cell>
          <cell r="KB144">
            <v>411.3</v>
          </cell>
          <cell r="KC144">
            <v>7903</v>
          </cell>
          <cell r="KD144">
            <v>3250504</v>
          </cell>
          <cell r="KE144">
            <v>0</v>
          </cell>
          <cell r="KF144">
            <v>170420</v>
          </cell>
          <cell r="KG144">
            <v>322205</v>
          </cell>
        </row>
        <row r="145">
          <cell r="E145">
            <v>3042</v>
          </cell>
          <cell r="F145">
            <v>3042</v>
          </cell>
          <cell r="G145" t="str">
            <v>HUDSON</v>
          </cell>
          <cell r="H145" t="str">
            <v>Hudson</v>
          </cell>
          <cell r="I145">
            <v>0</v>
          </cell>
          <cell r="J145">
            <v>0</v>
          </cell>
          <cell r="K145">
            <v>0</v>
          </cell>
          <cell r="L145">
            <v>3042</v>
          </cell>
          <cell r="M145">
            <v>3996669</v>
          </cell>
          <cell r="N145">
            <v>27055</v>
          </cell>
          <cell r="O145">
            <v>115884</v>
          </cell>
          <cell r="P145">
            <v>1578168</v>
          </cell>
          <cell r="Q145">
            <v>104500</v>
          </cell>
          <cell r="R145">
            <v>185000</v>
          </cell>
          <cell r="S145">
            <v>515500</v>
          </cell>
          <cell r="T145">
            <v>104000</v>
          </cell>
          <cell r="U145">
            <v>0</v>
          </cell>
          <cell r="V145">
            <v>6233576</v>
          </cell>
          <cell r="W145">
            <v>29322</v>
          </cell>
          <cell r="X145">
            <v>1011287</v>
          </cell>
          <cell r="Y145">
            <v>0</v>
          </cell>
          <cell r="Z145">
            <v>82359</v>
          </cell>
          <cell r="AA145">
            <v>331500</v>
          </cell>
          <cell r="AB145">
            <v>14314820</v>
          </cell>
          <cell r="AC145">
            <v>3170000</v>
          </cell>
          <cell r="AD145">
            <v>1123539</v>
          </cell>
          <cell r="AE145">
            <v>0</v>
          </cell>
          <cell r="AF145">
            <v>18608359</v>
          </cell>
          <cell r="AG145">
            <v>4617555</v>
          </cell>
          <cell r="AH145">
            <v>23225914</v>
          </cell>
          <cell r="AI145">
            <v>8456238</v>
          </cell>
          <cell r="AJ145">
            <v>380000</v>
          </cell>
          <cell r="AK145">
            <v>355000</v>
          </cell>
          <cell r="AL145">
            <v>459600</v>
          </cell>
          <cell r="AM145">
            <v>701037</v>
          </cell>
          <cell r="AN145">
            <v>164000</v>
          </cell>
          <cell r="AO145">
            <v>1167000</v>
          </cell>
          <cell r="AP145">
            <v>587000</v>
          </cell>
          <cell r="AQ145">
            <v>0</v>
          </cell>
          <cell r="AR145">
            <v>3813637</v>
          </cell>
          <cell r="AS145">
            <v>480000</v>
          </cell>
          <cell r="AT145">
            <v>3420000</v>
          </cell>
          <cell r="AU145">
            <v>1878511</v>
          </cell>
          <cell r="AV145">
            <v>408546</v>
          </cell>
          <cell r="AW145">
            <v>5707057</v>
          </cell>
          <cell r="AX145">
            <v>18456932</v>
          </cell>
          <cell r="AY145">
            <v>1123539</v>
          </cell>
          <cell r="AZ145">
            <v>19580471</v>
          </cell>
          <cell r="BA145">
            <v>3645443</v>
          </cell>
          <cell r="BB145">
            <v>23225914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20</v>
          </cell>
          <cell r="BZ145">
            <v>2022</v>
          </cell>
          <cell r="CA145">
            <v>2026</v>
          </cell>
          <cell r="CB145">
            <v>10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2025</v>
          </cell>
          <cell r="CO145">
            <v>2034</v>
          </cell>
          <cell r="CP145">
            <v>1.34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2.7</v>
          </cell>
          <cell r="CY145">
            <v>0</v>
          </cell>
          <cell r="CZ145">
            <v>6</v>
          </cell>
          <cell r="DA145">
            <v>578093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375062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2061734</v>
          </cell>
          <cell r="DY145">
            <v>50618</v>
          </cell>
          <cell r="DZ145">
            <v>0</v>
          </cell>
          <cell r="EA145">
            <v>0</v>
          </cell>
          <cell r="EB145">
            <v>0</v>
          </cell>
          <cell r="EC145">
            <v>137018</v>
          </cell>
          <cell r="ED145">
            <v>0</v>
          </cell>
          <cell r="EE145">
            <v>0</v>
          </cell>
          <cell r="EF145">
            <v>2249370</v>
          </cell>
          <cell r="EG145">
            <v>550000</v>
          </cell>
          <cell r="EH145">
            <v>0</v>
          </cell>
          <cell r="EI145">
            <v>2198752</v>
          </cell>
          <cell r="EJ145">
            <v>351425</v>
          </cell>
          <cell r="EK145">
            <v>23637</v>
          </cell>
          <cell r="EL145">
            <v>375062</v>
          </cell>
          <cell r="EM145">
            <v>92366</v>
          </cell>
          <cell r="EN145">
            <v>467428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755722</v>
          </cell>
          <cell r="ET145">
            <v>0</v>
          </cell>
          <cell r="EU145">
            <v>4022521</v>
          </cell>
          <cell r="EV145">
            <v>0</v>
          </cell>
          <cell r="EW145">
            <v>9.8821399999999997</v>
          </cell>
          <cell r="EX145">
            <v>2.4266999999999999</v>
          </cell>
          <cell r="EY145">
            <v>0</v>
          </cell>
          <cell r="EZ145">
            <v>0</v>
          </cell>
          <cell r="FA145">
            <v>1.34</v>
          </cell>
          <cell r="FB145">
            <v>0.33</v>
          </cell>
          <cell r="FC145">
            <v>0</v>
          </cell>
          <cell r="FD145">
            <v>0</v>
          </cell>
          <cell r="FE145">
            <v>2.7</v>
          </cell>
          <cell r="FF145">
            <v>0</v>
          </cell>
          <cell r="FG145">
            <v>16.678840000000001</v>
          </cell>
          <cell r="FH145">
            <v>0</v>
          </cell>
          <cell r="FI145">
            <v>0</v>
          </cell>
          <cell r="FJ145">
            <v>9.7012900000000002</v>
          </cell>
          <cell r="FK145">
            <v>0.18085000000000001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7160109</v>
          </cell>
          <cell r="GK145">
            <v>7553</v>
          </cell>
          <cell r="GL145">
            <v>5122445</v>
          </cell>
          <cell r="GM145">
            <v>0</v>
          </cell>
          <cell r="GN145">
            <v>126785</v>
          </cell>
          <cell r="GO145">
            <v>574708</v>
          </cell>
          <cell r="GP145">
            <v>247060</v>
          </cell>
          <cell r="GQ145">
            <v>0</v>
          </cell>
          <cell r="GR145">
            <v>42280</v>
          </cell>
          <cell r="GS145">
            <v>47152</v>
          </cell>
          <cell r="GT145">
            <v>0</v>
          </cell>
          <cell r="GU145">
            <v>219986</v>
          </cell>
          <cell r="GV145">
            <v>0</v>
          </cell>
          <cell r="GW145">
            <v>0</v>
          </cell>
          <cell r="GX145">
            <v>0</v>
          </cell>
          <cell r="GY145">
            <v>-16712</v>
          </cell>
          <cell r="GZ145">
            <v>7160109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354269</v>
          </cell>
          <cell r="HG145">
            <v>0</v>
          </cell>
          <cell r="HH145">
            <v>38062</v>
          </cell>
          <cell r="HI145">
            <v>126021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5556793</v>
          </cell>
          <cell r="HO145">
            <v>0</v>
          </cell>
          <cell r="HP145">
            <v>173872</v>
          </cell>
          <cell r="HQ145">
            <v>649135</v>
          </cell>
          <cell r="HR145">
            <v>269198</v>
          </cell>
          <cell r="HS145">
            <v>0</v>
          </cell>
          <cell r="HT145">
            <v>45978</v>
          </cell>
          <cell r="HU145">
            <v>51262</v>
          </cell>
          <cell r="HV145">
            <v>0</v>
          </cell>
          <cell r="HW145">
            <v>237518</v>
          </cell>
          <cell r="HX145">
            <v>0</v>
          </cell>
          <cell r="HY145">
            <v>0</v>
          </cell>
          <cell r="HZ145">
            <v>0</v>
          </cell>
          <cell r="IA145">
            <v>-7697</v>
          </cell>
          <cell r="IB145">
            <v>7835642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363859</v>
          </cell>
          <cell r="II145">
            <v>0</v>
          </cell>
          <cell r="IJ145">
            <v>45362</v>
          </cell>
          <cell r="IK145">
            <v>156518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7835642</v>
          </cell>
          <cell r="IQ145">
            <v>0</v>
          </cell>
          <cell r="IR145">
            <v>0</v>
          </cell>
          <cell r="IS145">
            <v>17.78</v>
          </cell>
          <cell r="IT145">
            <v>21</v>
          </cell>
          <cell r="IU145">
            <v>2.593</v>
          </cell>
          <cell r="IV145">
            <v>1.99</v>
          </cell>
          <cell r="IW145">
            <v>725.7</v>
          </cell>
          <cell r="IX145">
            <v>0</v>
          </cell>
          <cell r="IY145">
            <v>24.5</v>
          </cell>
          <cell r="IZ145">
            <v>0</v>
          </cell>
          <cell r="JA145">
            <v>0</v>
          </cell>
          <cell r="JB145">
            <v>0</v>
          </cell>
          <cell r="JC145">
            <v>341</v>
          </cell>
          <cell r="JD145">
            <v>321</v>
          </cell>
          <cell r="JE145">
            <v>0</v>
          </cell>
          <cell r="JF145">
            <v>0</v>
          </cell>
          <cell r="JG145">
            <v>1</v>
          </cell>
          <cell r="JH145">
            <v>83.49</v>
          </cell>
          <cell r="JI145">
            <v>15.07</v>
          </cell>
          <cell r="JJ145">
            <v>30.26</v>
          </cell>
          <cell r="JK145">
            <v>38.159999999999997</v>
          </cell>
          <cell r="JL145">
            <v>20.55</v>
          </cell>
          <cell r="JM145">
            <v>29.66</v>
          </cell>
          <cell r="JN145">
            <v>35.28</v>
          </cell>
          <cell r="JO145">
            <v>85.49</v>
          </cell>
          <cell r="JP145">
            <v>12.56</v>
          </cell>
          <cell r="JQ145">
            <v>1.99</v>
          </cell>
          <cell r="JR145">
            <v>19</v>
          </cell>
          <cell r="JS145">
            <v>0</v>
          </cell>
          <cell r="JT145">
            <v>7775</v>
          </cell>
          <cell r="JU145">
            <v>2.4510000000000001</v>
          </cell>
          <cell r="JV145">
            <v>77404</v>
          </cell>
          <cell r="JW145">
            <v>714.7</v>
          </cell>
          <cell r="JX145">
            <v>-1.2210000000000001</v>
          </cell>
          <cell r="JY145">
            <v>-9493</v>
          </cell>
          <cell r="JZ145">
            <v>-8241</v>
          </cell>
          <cell r="KA145">
            <v>346</v>
          </cell>
          <cell r="KB145">
            <v>725.7</v>
          </cell>
          <cell r="KC145">
            <v>7966</v>
          </cell>
          <cell r="KD145">
            <v>5780926</v>
          </cell>
          <cell r="KE145">
            <v>0</v>
          </cell>
          <cell r="KF145">
            <v>135430</v>
          </cell>
          <cell r="KG145">
            <v>681013</v>
          </cell>
        </row>
        <row r="146">
          <cell r="E146">
            <v>3060</v>
          </cell>
          <cell r="F146">
            <v>3060</v>
          </cell>
          <cell r="G146" t="str">
            <v>HUMBOLDT</v>
          </cell>
          <cell r="H146" t="str">
            <v>Humboldt</v>
          </cell>
          <cell r="I146">
            <v>0</v>
          </cell>
          <cell r="J146">
            <v>0</v>
          </cell>
          <cell r="K146">
            <v>0</v>
          </cell>
          <cell r="L146">
            <v>3060</v>
          </cell>
          <cell r="M146">
            <v>7095357</v>
          </cell>
          <cell r="N146">
            <v>306074</v>
          </cell>
          <cell r="O146">
            <v>194926</v>
          </cell>
          <cell r="P146">
            <v>2100000</v>
          </cell>
          <cell r="Q146">
            <v>265100</v>
          </cell>
          <cell r="R146">
            <v>250000</v>
          </cell>
          <cell r="S146">
            <v>200000</v>
          </cell>
          <cell r="T146">
            <v>537000</v>
          </cell>
          <cell r="U146">
            <v>0</v>
          </cell>
          <cell r="V146">
            <v>8834477</v>
          </cell>
          <cell r="W146">
            <v>30866</v>
          </cell>
          <cell r="X146">
            <v>1574800</v>
          </cell>
          <cell r="Y146">
            <v>180894</v>
          </cell>
          <cell r="Z146">
            <v>220000</v>
          </cell>
          <cell r="AA146">
            <v>800000</v>
          </cell>
          <cell r="AB146">
            <v>22589494</v>
          </cell>
          <cell r="AC146">
            <v>0</v>
          </cell>
          <cell r="AD146">
            <v>1285000</v>
          </cell>
          <cell r="AE146">
            <v>50000</v>
          </cell>
          <cell r="AF146">
            <v>23924494</v>
          </cell>
          <cell r="AG146">
            <v>7470155</v>
          </cell>
          <cell r="AH146">
            <v>31394649</v>
          </cell>
          <cell r="AI146">
            <v>15590000</v>
          </cell>
          <cell r="AJ146">
            <v>450000</v>
          </cell>
          <cell r="AK146">
            <v>1717000</v>
          </cell>
          <cell r="AL146">
            <v>630000</v>
          </cell>
          <cell r="AM146">
            <v>1480000</v>
          </cell>
          <cell r="AN146">
            <v>400600</v>
          </cell>
          <cell r="AO146">
            <v>2355000</v>
          </cell>
          <cell r="AP146">
            <v>1071000</v>
          </cell>
          <cell r="AQ146">
            <v>0</v>
          </cell>
          <cell r="AR146">
            <v>8103600</v>
          </cell>
          <cell r="AS146">
            <v>990000</v>
          </cell>
          <cell r="AT146">
            <v>2000000</v>
          </cell>
          <cell r="AU146">
            <v>1257000</v>
          </cell>
          <cell r="AV146">
            <v>694227</v>
          </cell>
          <cell r="AW146">
            <v>3951227</v>
          </cell>
          <cell r="AX146">
            <v>28634827</v>
          </cell>
          <cell r="AY146">
            <v>1285000</v>
          </cell>
          <cell r="AZ146">
            <v>29919827</v>
          </cell>
          <cell r="BA146">
            <v>1474822</v>
          </cell>
          <cell r="BB146">
            <v>31394649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20</v>
          </cell>
          <cell r="BZ146">
            <v>2024</v>
          </cell>
          <cell r="CA146">
            <v>2028</v>
          </cell>
          <cell r="CB146">
            <v>10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2019</v>
          </cell>
          <cell r="CO146">
            <v>2028</v>
          </cell>
          <cell r="CP146">
            <v>0.67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2.7</v>
          </cell>
          <cell r="CY146">
            <v>0</v>
          </cell>
          <cell r="CZ146">
            <v>2</v>
          </cell>
          <cell r="DA146">
            <v>961451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419626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4968600</v>
          </cell>
          <cell r="DY146">
            <v>526078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5494678</v>
          </cell>
          <cell r="EG146">
            <v>1250000</v>
          </cell>
          <cell r="EH146">
            <v>0</v>
          </cell>
          <cell r="EI146">
            <v>4968600</v>
          </cell>
          <cell r="EJ146">
            <v>285165</v>
          </cell>
          <cell r="EK146">
            <v>134461</v>
          </cell>
          <cell r="EL146">
            <v>419626</v>
          </cell>
          <cell r="EM146">
            <v>206682</v>
          </cell>
          <cell r="EN146">
            <v>626308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7370991</v>
          </cell>
          <cell r="EV146">
            <v>0</v>
          </cell>
          <cell r="EW146">
            <v>9.1289899999999999</v>
          </cell>
          <cell r="EX146">
            <v>2.08535</v>
          </cell>
          <cell r="EY146">
            <v>0</v>
          </cell>
          <cell r="EZ146">
            <v>0</v>
          </cell>
          <cell r="FA146">
            <v>0.67</v>
          </cell>
          <cell r="FB146">
            <v>0.33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12.21434</v>
          </cell>
          <cell r="FH146">
            <v>0</v>
          </cell>
          <cell r="FI146">
            <v>0</v>
          </cell>
          <cell r="FJ146">
            <v>8.2890200000000007</v>
          </cell>
          <cell r="FK146">
            <v>0.83996999999999999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13029577</v>
          </cell>
          <cell r="GK146">
            <v>7413</v>
          </cell>
          <cell r="GL146">
            <v>9165433</v>
          </cell>
          <cell r="GM146">
            <v>0</v>
          </cell>
          <cell r="GN146">
            <v>351354</v>
          </cell>
          <cell r="GO146">
            <v>1038561</v>
          </cell>
          <cell r="GP146">
            <v>459985</v>
          </cell>
          <cell r="GQ146">
            <v>0</v>
          </cell>
          <cell r="GR146">
            <v>81898</v>
          </cell>
          <cell r="GS146">
            <v>91772</v>
          </cell>
          <cell r="GT146">
            <v>0</v>
          </cell>
          <cell r="GU146">
            <v>413381</v>
          </cell>
          <cell r="GV146">
            <v>0</v>
          </cell>
          <cell r="GW146">
            <v>0</v>
          </cell>
          <cell r="GX146">
            <v>0</v>
          </cell>
          <cell r="GY146">
            <v>7227</v>
          </cell>
          <cell r="GZ146">
            <v>13029577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704638</v>
          </cell>
          <cell r="HG146">
            <v>0</v>
          </cell>
          <cell r="HH146">
            <v>67783</v>
          </cell>
          <cell r="HI146">
            <v>303933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9519318</v>
          </cell>
          <cell r="HO146">
            <v>0</v>
          </cell>
          <cell r="HP146">
            <v>377894</v>
          </cell>
          <cell r="HQ146">
            <v>1076917</v>
          </cell>
          <cell r="HR146">
            <v>477268</v>
          </cell>
          <cell r="HS146">
            <v>0</v>
          </cell>
          <cell r="HT146">
            <v>84465</v>
          </cell>
          <cell r="HU146">
            <v>94611</v>
          </cell>
          <cell r="HV146">
            <v>0</v>
          </cell>
          <cell r="HW146">
            <v>462126</v>
          </cell>
          <cell r="HX146">
            <v>0</v>
          </cell>
          <cell r="HY146">
            <v>0</v>
          </cell>
          <cell r="HZ146">
            <v>0</v>
          </cell>
          <cell r="IA146">
            <v>-22239</v>
          </cell>
          <cell r="IB146">
            <v>13533640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731560</v>
          </cell>
          <cell r="II146">
            <v>0</v>
          </cell>
          <cell r="IJ146">
            <v>81306</v>
          </cell>
          <cell r="IK146">
            <v>274860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13533640</v>
          </cell>
          <cell r="IQ146">
            <v>0</v>
          </cell>
          <cell r="IR146">
            <v>1.4</v>
          </cell>
          <cell r="IS146">
            <v>32.54</v>
          </cell>
          <cell r="IT146">
            <v>106</v>
          </cell>
          <cell r="IU146">
            <v>5.9749999999999996</v>
          </cell>
          <cell r="IV146">
            <v>10.98</v>
          </cell>
          <cell r="IW146">
            <v>1214.7</v>
          </cell>
          <cell r="IX146">
            <v>0</v>
          </cell>
          <cell r="IY146">
            <v>35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141.05000000000001</v>
          </cell>
          <cell r="JI146">
            <v>20.55</v>
          </cell>
          <cell r="JJ146">
            <v>44.18</v>
          </cell>
          <cell r="JK146">
            <v>76.319999999999993</v>
          </cell>
          <cell r="JL146">
            <v>8.2200000000000006</v>
          </cell>
          <cell r="JM146">
            <v>41.77</v>
          </cell>
          <cell r="JN146">
            <v>76.319999999999993</v>
          </cell>
          <cell r="JO146">
            <v>126.31</v>
          </cell>
          <cell r="JP146">
            <v>34.9</v>
          </cell>
          <cell r="JQ146">
            <v>11.15</v>
          </cell>
          <cell r="JR146">
            <v>122</v>
          </cell>
          <cell r="JS146">
            <v>1.9</v>
          </cell>
          <cell r="JT146">
            <v>7635</v>
          </cell>
          <cell r="JU146">
            <v>5.508</v>
          </cell>
          <cell r="JV146">
            <v>24566</v>
          </cell>
          <cell r="JW146">
            <v>1246.8</v>
          </cell>
          <cell r="JX146">
            <v>-1</v>
          </cell>
          <cell r="JY146">
            <v>-7635</v>
          </cell>
          <cell r="JZ146">
            <v>-6749</v>
          </cell>
          <cell r="KA146">
            <v>0</v>
          </cell>
          <cell r="KB146">
            <v>1214.7</v>
          </cell>
          <cell r="KC146">
            <v>7826</v>
          </cell>
          <cell r="KD146">
            <v>9506242</v>
          </cell>
          <cell r="KE146">
            <v>108269</v>
          </cell>
          <cell r="KF146">
            <v>403493</v>
          </cell>
          <cell r="KG146">
            <v>988502</v>
          </cell>
        </row>
        <row r="147">
          <cell r="E147">
            <v>3168</v>
          </cell>
          <cell r="F147">
            <v>3168</v>
          </cell>
          <cell r="G147" t="str">
            <v>IKM-MANNING</v>
          </cell>
          <cell r="H147" t="str">
            <v>IKM-Manning</v>
          </cell>
          <cell r="I147">
            <v>0</v>
          </cell>
          <cell r="J147">
            <v>0</v>
          </cell>
          <cell r="K147">
            <v>0</v>
          </cell>
          <cell r="L147">
            <v>3168</v>
          </cell>
          <cell r="M147">
            <v>4844227</v>
          </cell>
          <cell r="N147">
            <v>43625</v>
          </cell>
          <cell r="O147">
            <v>244614</v>
          </cell>
          <cell r="P147">
            <v>800000</v>
          </cell>
          <cell r="Q147">
            <v>61750</v>
          </cell>
          <cell r="R147">
            <v>200000</v>
          </cell>
          <cell r="S147">
            <v>235600</v>
          </cell>
          <cell r="T147">
            <v>51000</v>
          </cell>
          <cell r="U147">
            <v>0</v>
          </cell>
          <cell r="V147">
            <v>4310318</v>
          </cell>
          <cell r="W147">
            <v>11322</v>
          </cell>
          <cell r="X147">
            <v>1103220</v>
          </cell>
          <cell r="Y147">
            <v>48030</v>
          </cell>
          <cell r="Z147">
            <v>110000</v>
          </cell>
          <cell r="AA147">
            <v>400000</v>
          </cell>
          <cell r="AB147">
            <v>12463706</v>
          </cell>
          <cell r="AC147">
            <v>0</v>
          </cell>
          <cell r="AD147">
            <v>139046</v>
          </cell>
          <cell r="AE147">
            <v>0</v>
          </cell>
          <cell r="AF147">
            <v>12602752</v>
          </cell>
          <cell r="AG147">
            <v>3690405</v>
          </cell>
          <cell r="AH147">
            <v>16293157</v>
          </cell>
          <cell r="AI147">
            <v>7480000</v>
          </cell>
          <cell r="AJ147">
            <v>417000</v>
          </cell>
          <cell r="AK147">
            <v>864000</v>
          </cell>
          <cell r="AL147">
            <v>270000</v>
          </cell>
          <cell r="AM147">
            <v>470000</v>
          </cell>
          <cell r="AN147">
            <v>274000</v>
          </cell>
          <cell r="AO147">
            <v>956000</v>
          </cell>
          <cell r="AP147">
            <v>753000</v>
          </cell>
          <cell r="AQ147">
            <v>0</v>
          </cell>
          <cell r="AR147">
            <v>4004000</v>
          </cell>
          <cell r="AS147">
            <v>550000</v>
          </cell>
          <cell r="AT147">
            <v>1500000</v>
          </cell>
          <cell r="AU147">
            <v>139046</v>
          </cell>
          <cell r="AV147">
            <v>372715</v>
          </cell>
          <cell r="AW147">
            <v>2011761</v>
          </cell>
          <cell r="AX147">
            <v>14045761</v>
          </cell>
          <cell r="AY147">
            <v>139046</v>
          </cell>
          <cell r="AZ147">
            <v>14184807</v>
          </cell>
          <cell r="BA147">
            <v>2108350</v>
          </cell>
          <cell r="BB147">
            <v>16293157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</v>
          </cell>
          <cell r="BZ147">
            <v>2022</v>
          </cell>
          <cell r="CA147">
            <v>2026</v>
          </cell>
          <cell r="CB147">
            <v>10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20</v>
          </cell>
          <cell r="CN147">
            <v>2023</v>
          </cell>
          <cell r="CO147">
            <v>2032</v>
          </cell>
          <cell r="CP147">
            <v>1.34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2.7</v>
          </cell>
          <cell r="CY147">
            <v>0</v>
          </cell>
          <cell r="CZ147">
            <v>4</v>
          </cell>
          <cell r="DA147">
            <v>530658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1</v>
          </cell>
          <cell r="DI147">
            <v>687718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3658556</v>
          </cell>
          <cell r="DY147">
            <v>248069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3906625</v>
          </cell>
          <cell r="EG147">
            <v>175000</v>
          </cell>
          <cell r="EH147">
            <v>0</v>
          </cell>
          <cell r="EI147">
            <v>3658556</v>
          </cell>
          <cell r="EJ147">
            <v>0</v>
          </cell>
          <cell r="EK147">
            <v>636864</v>
          </cell>
          <cell r="EL147">
            <v>636864</v>
          </cell>
          <cell r="EM147">
            <v>169363</v>
          </cell>
          <cell r="EN147">
            <v>806227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4887854</v>
          </cell>
          <cell r="EV147">
            <v>0</v>
          </cell>
          <cell r="EW147">
            <v>7.8149100000000002</v>
          </cell>
          <cell r="EX147">
            <v>0.35069</v>
          </cell>
          <cell r="EY147">
            <v>0</v>
          </cell>
          <cell r="EZ147">
            <v>0</v>
          </cell>
          <cell r="FA147">
            <v>1.24091</v>
          </cell>
          <cell r="FB147">
            <v>0.33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9.7365100000000009</v>
          </cell>
          <cell r="FH147">
            <v>0</v>
          </cell>
          <cell r="FI147">
            <v>0</v>
          </cell>
          <cell r="FJ147">
            <v>7.33155</v>
          </cell>
          <cell r="FK147">
            <v>0.48336000000000001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7363043</v>
          </cell>
          <cell r="GK147">
            <v>7479</v>
          </cell>
          <cell r="GL147">
            <v>5100678</v>
          </cell>
          <cell r="GM147">
            <v>0</v>
          </cell>
          <cell r="GN147">
            <v>229560</v>
          </cell>
          <cell r="GO147">
            <v>650972</v>
          </cell>
          <cell r="GP147">
            <v>249338</v>
          </cell>
          <cell r="GQ147">
            <v>0</v>
          </cell>
          <cell r="GR147">
            <v>41769</v>
          </cell>
          <cell r="GS147">
            <v>46177</v>
          </cell>
          <cell r="GT147">
            <v>0</v>
          </cell>
          <cell r="GU147">
            <v>248862</v>
          </cell>
          <cell r="GV147">
            <v>0</v>
          </cell>
          <cell r="GW147">
            <v>0</v>
          </cell>
          <cell r="GX147">
            <v>0</v>
          </cell>
          <cell r="GY147">
            <v>-686</v>
          </cell>
          <cell r="GZ147">
            <v>7363043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431262</v>
          </cell>
          <cell r="HG147">
            <v>0</v>
          </cell>
          <cell r="HH147">
            <v>47833</v>
          </cell>
          <cell r="HI147">
            <v>181619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5129636</v>
          </cell>
          <cell r="HO147">
            <v>22049</v>
          </cell>
          <cell r="HP147">
            <v>232054</v>
          </cell>
          <cell r="HQ147">
            <v>686082</v>
          </cell>
          <cell r="HR147">
            <v>252188</v>
          </cell>
          <cell r="HS147">
            <v>0</v>
          </cell>
          <cell r="HT147">
            <v>42151</v>
          </cell>
          <cell r="HU147">
            <v>46599</v>
          </cell>
          <cell r="HV147">
            <v>0</v>
          </cell>
          <cell r="HW147">
            <v>249088</v>
          </cell>
          <cell r="HX147">
            <v>0</v>
          </cell>
          <cell r="HY147">
            <v>0</v>
          </cell>
          <cell r="HZ147">
            <v>0</v>
          </cell>
          <cell r="IA147">
            <v>-7479</v>
          </cell>
          <cell r="IB147">
            <v>7441588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437018</v>
          </cell>
          <cell r="II147">
            <v>0</v>
          </cell>
          <cell r="IJ147">
            <v>59154</v>
          </cell>
          <cell r="IK147">
            <v>183240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7441588</v>
          </cell>
          <cell r="IQ147">
            <v>0</v>
          </cell>
          <cell r="IR147">
            <v>0</v>
          </cell>
          <cell r="IS147">
            <v>25.67</v>
          </cell>
          <cell r="IT147">
            <v>12</v>
          </cell>
          <cell r="IU147">
            <v>2.9430000000000001</v>
          </cell>
          <cell r="IV147">
            <v>1.52</v>
          </cell>
          <cell r="IW147">
            <v>672.4</v>
          </cell>
          <cell r="IX147">
            <v>0</v>
          </cell>
          <cell r="IY147">
            <v>23.5</v>
          </cell>
          <cell r="IZ147">
            <v>0</v>
          </cell>
          <cell r="JA147">
            <v>0</v>
          </cell>
          <cell r="JB147">
            <v>0</v>
          </cell>
          <cell r="JC147">
            <v>528</v>
          </cell>
          <cell r="JD147">
            <v>541</v>
          </cell>
          <cell r="JE147">
            <v>0</v>
          </cell>
          <cell r="JF147">
            <v>0</v>
          </cell>
          <cell r="JG147">
            <v>1.6</v>
          </cell>
          <cell r="JH147">
            <v>89.09</v>
          </cell>
          <cell r="JI147">
            <v>16.440000000000001</v>
          </cell>
          <cell r="JJ147">
            <v>49.61</v>
          </cell>
          <cell r="JK147">
            <v>23.04</v>
          </cell>
          <cell r="JL147">
            <v>30.14</v>
          </cell>
          <cell r="JM147">
            <v>45.38</v>
          </cell>
          <cell r="JN147">
            <v>27.36</v>
          </cell>
          <cell r="JO147">
            <v>102.88</v>
          </cell>
          <cell r="JP147">
            <v>24.17</v>
          </cell>
          <cell r="JQ147">
            <v>1.52</v>
          </cell>
          <cell r="JR147">
            <v>12</v>
          </cell>
          <cell r="JS147">
            <v>0</v>
          </cell>
          <cell r="JT147">
            <v>7701</v>
          </cell>
          <cell r="JU147">
            <v>2.9769999999999999</v>
          </cell>
          <cell r="JV147">
            <v>22843</v>
          </cell>
          <cell r="JW147">
            <v>666.1</v>
          </cell>
          <cell r="JX147">
            <v>-0.13500000000000001</v>
          </cell>
          <cell r="JY147">
            <v>-1040</v>
          </cell>
          <cell r="JZ147">
            <v>-911</v>
          </cell>
          <cell r="KA147">
            <v>548</v>
          </cell>
          <cell r="KB147">
            <v>672.4</v>
          </cell>
          <cell r="KC147">
            <v>7892</v>
          </cell>
          <cell r="KD147">
            <v>5306581</v>
          </cell>
          <cell r="KE147">
            <v>0</v>
          </cell>
          <cell r="KF147">
            <v>226240</v>
          </cell>
          <cell r="KG147">
            <v>811929</v>
          </cell>
        </row>
        <row r="148">
          <cell r="E148">
            <v>3105</v>
          </cell>
          <cell r="F148">
            <v>3105</v>
          </cell>
          <cell r="G148" t="str">
            <v>INDEPENDENCE</v>
          </cell>
          <cell r="H148" t="str">
            <v>Independence</v>
          </cell>
          <cell r="I148">
            <v>0</v>
          </cell>
          <cell r="J148">
            <v>0</v>
          </cell>
          <cell r="K148">
            <v>0</v>
          </cell>
          <cell r="L148">
            <v>3105</v>
          </cell>
          <cell r="M148">
            <v>6995112</v>
          </cell>
          <cell r="N148">
            <v>84083</v>
          </cell>
          <cell r="O148">
            <v>673208</v>
          </cell>
          <cell r="P148">
            <v>1020000</v>
          </cell>
          <cell r="Q148">
            <v>153600</v>
          </cell>
          <cell r="R148">
            <v>240000</v>
          </cell>
          <cell r="S148">
            <v>327500</v>
          </cell>
          <cell r="T148">
            <v>425000</v>
          </cell>
          <cell r="U148">
            <v>0</v>
          </cell>
          <cell r="V148">
            <v>11185192</v>
          </cell>
          <cell r="W148">
            <v>45036</v>
          </cell>
          <cell r="X148">
            <v>1627500</v>
          </cell>
          <cell r="Y148">
            <v>0</v>
          </cell>
          <cell r="Z148">
            <v>240000</v>
          </cell>
          <cell r="AA148">
            <v>970000</v>
          </cell>
          <cell r="AB148">
            <v>23986231</v>
          </cell>
          <cell r="AC148">
            <v>0</v>
          </cell>
          <cell r="AD148">
            <v>1127000</v>
          </cell>
          <cell r="AE148">
            <v>0</v>
          </cell>
          <cell r="AF148">
            <v>25113231</v>
          </cell>
          <cell r="AG148">
            <v>5372398</v>
          </cell>
          <cell r="AH148">
            <v>30485629</v>
          </cell>
          <cell r="AI148">
            <v>14267750</v>
          </cell>
          <cell r="AJ148">
            <v>807000</v>
          </cell>
          <cell r="AK148">
            <v>835000</v>
          </cell>
          <cell r="AL148">
            <v>482750</v>
          </cell>
          <cell r="AM148">
            <v>1202700</v>
          </cell>
          <cell r="AN148">
            <v>1309750</v>
          </cell>
          <cell r="AO148">
            <v>1934750</v>
          </cell>
          <cell r="AP148">
            <v>850000</v>
          </cell>
          <cell r="AQ148">
            <v>0</v>
          </cell>
          <cell r="AR148">
            <v>7421950</v>
          </cell>
          <cell r="AS148">
            <v>1000000</v>
          </cell>
          <cell r="AT148">
            <v>1200000</v>
          </cell>
          <cell r="AU148">
            <v>2123000</v>
          </cell>
          <cell r="AV148">
            <v>791483</v>
          </cell>
          <cell r="AW148">
            <v>4114483</v>
          </cell>
          <cell r="AX148">
            <v>26804183</v>
          </cell>
          <cell r="AY148">
            <v>1129000</v>
          </cell>
          <cell r="AZ148">
            <v>27933183</v>
          </cell>
          <cell r="BA148">
            <v>2552446</v>
          </cell>
          <cell r="BB148">
            <v>30485629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</v>
          </cell>
          <cell r="BZ148">
            <v>2022</v>
          </cell>
          <cell r="CA148">
            <v>2026</v>
          </cell>
          <cell r="CB148">
            <v>10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2024</v>
          </cell>
          <cell r="CO148">
            <v>2033</v>
          </cell>
          <cell r="CP148">
            <v>0.67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2.7</v>
          </cell>
          <cell r="CY148">
            <v>0</v>
          </cell>
          <cell r="CZ148">
            <v>4</v>
          </cell>
          <cell r="DA148">
            <v>1078188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373647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4474876</v>
          </cell>
          <cell r="DY148">
            <v>298470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4773346</v>
          </cell>
          <cell r="EG148">
            <v>750000</v>
          </cell>
          <cell r="EH148">
            <v>0</v>
          </cell>
          <cell r="EI148">
            <v>4474876</v>
          </cell>
          <cell r="EJ148">
            <v>0</v>
          </cell>
          <cell r="EK148">
            <v>373647</v>
          </cell>
          <cell r="EL148">
            <v>373647</v>
          </cell>
          <cell r="EM148">
            <v>184035</v>
          </cell>
          <cell r="EN148">
            <v>557682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997242</v>
          </cell>
          <cell r="ET148">
            <v>0</v>
          </cell>
          <cell r="EU148">
            <v>7078266</v>
          </cell>
          <cell r="EV148">
            <v>0</v>
          </cell>
          <cell r="EW148">
            <v>9.1021599999999996</v>
          </cell>
          <cell r="EX148">
            <v>1.43584</v>
          </cell>
          <cell r="EY148">
            <v>0</v>
          </cell>
          <cell r="EZ148">
            <v>0</v>
          </cell>
          <cell r="FA148">
            <v>0.67</v>
          </cell>
          <cell r="FB148">
            <v>0.33</v>
          </cell>
          <cell r="FC148">
            <v>0</v>
          </cell>
          <cell r="FD148">
            <v>0</v>
          </cell>
          <cell r="FE148">
            <v>1.7881899999999999</v>
          </cell>
          <cell r="FF148">
            <v>0</v>
          </cell>
          <cell r="FG148">
            <v>13.32619</v>
          </cell>
          <cell r="FH148">
            <v>0</v>
          </cell>
          <cell r="FI148">
            <v>0</v>
          </cell>
          <cell r="FJ148">
            <v>8.5669599999999999</v>
          </cell>
          <cell r="FK148">
            <v>0.53520000000000001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14862253</v>
          </cell>
          <cell r="GK148">
            <v>7413</v>
          </cell>
          <cell r="GL148">
            <v>10427867</v>
          </cell>
          <cell r="GM148">
            <v>0</v>
          </cell>
          <cell r="GN148">
            <v>209010</v>
          </cell>
          <cell r="GO148">
            <v>1359025</v>
          </cell>
          <cell r="GP148">
            <v>520798</v>
          </cell>
          <cell r="GQ148">
            <v>0</v>
          </cell>
          <cell r="GR148">
            <v>92992</v>
          </cell>
          <cell r="GS148">
            <v>103707</v>
          </cell>
          <cell r="GT148">
            <v>0</v>
          </cell>
          <cell r="GU148">
            <v>508311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14862253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753622</v>
          </cell>
          <cell r="HG148">
            <v>0</v>
          </cell>
          <cell r="HH148">
            <v>81418</v>
          </cell>
          <cell r="HI148">
            <v>348411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10564550</v>
          </cell>
          <cell r="HO148">
            <v>0</v>
          </cell>
          <cell r="HP148">
            <v>227057</v>
          </cell>
          <cell r="HQ148">
            <v>1432402</v>
          </cell>
          <cell r="HR148">
            <v>529940</v>
          </cell>
          <cell r="HS148">
            <v>0</v>
          </cell>
          <cell r="HT148">
            <v>94080</v>
          </cell>
          <cell r="HU148">
            <v>104893</v>
          </cell>
          <cell r="HV148">
            <v>0</v>
          </cell>
          <cell r="HW148">
            <v>512805</v>
          </cell>
          <cell r="HX148">
            <v>0</v>
          </cell>
          <cell r="HY148">
            <v>0</v>
          </cell>
          <cell r="HZ148">
            <v>0</v>
          </cell>
          <cell r="IA148">
            <v>-2743</v>
          </cell>
          <cell r="IB148">
            <v>15109320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752935</v>
          </cell>
          <cell r="II148">
            <v>0</v>
          </cell>
          <cell r="IJ148">
            <v>97039</v>
          </cell>
          <cell r="IK148">
            <v>397020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15109320</v>
          </cell>
          <cell r="IQ148">
            <v>0</v>
          </cell>
          <cell r="IR148">
            <v>3</v>
          </cell>
          <cell r="IS148">
            <v>21.71</v>
          </cell>
          <cell r="IT148">
            <v>125</v>
          </cell>
          <cell r="IU148">
            <v>6.2990000000000004</v>
          </cell>
          <cell r="IV148">
            <v>1.73</v>
          </cell>
          <cell r="IW148">
            <v>1377.7</v>
          </cell>
          <cell r="IX148">
            <v>0</v>
          </cell>
          <cell r="IY148">
            <v>44</v>
          </cell>
          <cell r="IZ148">
            <v>0</v>
          </cell>
          <cell r="JA148">
            <v>0</v>
          </cell>
          <cell r="JB148">
            <v>0</v>
          </cell>
          <cell r="JC148">
            <v>668</v>
          </cell>
          <cell r="JD148">
            <v>675</v>
          </cell>
          <cell r="JE148">
            <v>0</v>
          </cell>
          <cell r="JF148">
            <v>0</v>
          </cell>
          <cell r="JG148">
            <v>1.93</v>
          </cell>
          <cell r="JH148">
            <v>187.61</v>
          </cell>
          <cell r="JI148">
            <v>65.760000000000005</v>
          </cell>
          <cell r="JJ148">
            <v>48.41</v>
          </cell>
          <cell r="JK148">
            <v>73.44</v>
          </cell>
          <cell r="JL148">
            <v>65.760000000000005</v>
          </cell>
          <cell r="JM148">
            <v>41.77</v>
          </cell>
          <cell r="JN148">
            <v>75.599999999999994</v>
          </cell>
          <cell r="JO148">
            <v>183.13</v>
          </cell>
          <cell r="JP148">
            <v>16.739999999999998</v>
          </cell>
          <cell r="JQ148">
            <v>1.36</v>
          </cell>
          <cell r="JR148">
            <v>121</v>
          </cell>
          <cell r="JS148">
            <v>4.9000000000000004</v>
          </cell>
          <cell r="JT148">
            <v>7635</v>
          </cell>
          <cell r="JU148">
            <v>6.7009999999999996</v>
          </cell>
          <cell r="JV148">
            <v>17384</v>
          </cell>
          <cell r="JW148">
            <v>1383.7</v>
          </cell>
          <cell r="JX148">
            <v>-1.0189999999999999</v>
          </cell>
          <cell r="JY148">
            <v>-7780</v>
          </cell>
          <cell r="JZ148">
            <v>-6877</v>
          </cell>
          <cell r="KA148">
            <v>667</v>
          </cell>
          <cell r="KB148">
            <v>1377.7</v>
          </cell>
          <cell r="KC148">
            <v>7826</v>
          </cell>
          <cell r="KD148">
            <v>10781880</v>
          </cell>
          <cell r="KE148">
            <v>0</v>
          </cell>
          <cell r="KF148">
            <v>194093</v>
          </cell>
          <cell r="KG148">
            <v>1433175</v>
          </cell>
        </row>
        <row r="149">
          <cell r="E149">
            <v>3114</v>
          </cell>
          <cell r="F149">
            <v>3114</v>
          </cell>
          <cell r="G149" t="str">
            <v>INDIANOLA</v>
          </cell>
          <cell r="H149" t="str">
            <v>Indianola</v>
          </cell>
          <cell r="I149">
            <v>0</v>
          </cell>
          <cell r="J149">
            <v>0</v>
          </cell>
          <cell r="K149">
            <v>0</v>
          </cell>
          <cell r="L149">
            <v>3114</v>
          </cell>
          <cell r="M149">
            <v>19936397</v>
          </cell>
          <cell r="N149">
            <v>129922</v>
          </cell>
          <cell r="O149">
            <v>1456609</v>
          </cell>
          <cell r="P149">
            <v>2400000</v>
          </cell>
          <cell r="Q149">
            <v>1309200</v>
          </cell>
          <cell r="R149">
            <v>900000</v>
          </cell>
          <cell r="S149">
            <v>1150000</v>
          </cell>
          <cell r="T149">
            <v>31337000</v>
          </cell>
          <cell r="U149">
            <v>0</v>
          </cell>
          <cell r="V149">
            <v>28478341</v>
          </cell>
          <cell r="W149">
            <v>131651</v>
          </cell>
          <cell r="X149">
            <v>4868300</v>
          </cell>
          <cell r="Y149">
            <v>352500</v>
          </cell>
          <cell r="Z149">
            <v>400000</v>
          </cell>
          <cell r="AA149">
            <v>4650000</v>
          </cell>
          <cell r="AB149">
            <v>97499920</v>
          </cell>
          <cell r="AC149">
            <v>0</v>
          </cell>
          <cell r="AD149">
            <v>1387800</v>
          </cell>
          <cell r="AE149">
            <v>0</v>
          </cell>
          <cell r="AF149">
            <v>98887720</v>
          </cell>
          <cell r="AG149">
            <v>28937868</v>
          </cell>
          <cell r="AH149">
            <v>127825588</v>
          </cell>
          <cell r="AI149">
            <v>30700000</v>
          </cell>
          <cell r="AJ149">
            <v>2502500</v>
          </cell>
          <cell r="AK149">
            <v>4285000</v>
          </cell>
          <cell r="AL149">
            <v>650000</v>
          </cell>
          <cell r="AM149">
            <v>3145000</v>
          </cell>
          <cell r="AN149">
            <v>1935000</v>
          </cell>
          <cell r="AO149">
            <v>6810000</v>
          </cell>
          <cell r="AP149">
            <v>2545000</v>
          </cell>
          <cell r="AQ149">
            <v>0</v>
          </cell>
          <cell r="AR149">
            <v>21872500</v>
          </cell>
          <cell r="AS149">
            <v>3675000</v>
          </cell>
          <cell r="AT149">
            <v>46225000</v>
          </cell>
          <cell r="AU149">
            <v>6152626</v>
          </cell>
          <cell r="AV149">
            <v>1849910</v>
          </cell>
          <cell r="AW149">
            <v>54227536</v>
          </cell>
          <cell r="AX149">
            <v>110475036</v>
          </cell>
          <cell r="AY149">
            <v>1387800</v>
          </cell>
          <cell r="AZ149">
            <v>111862836</v>
          </cell>
          <cell r="BA149">
            <v>15962752</v>
          </cell>
          <cell r="BB149">
            <v>127825588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20</v>
          </cell>
          <cell r="BZ149">
            <v>2023</v>
          </cell>
          <cell r="CA149">
            <v>2027</v>
          </cell>
          <cell r="CB149">
            <v>10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2020</v>
          </cell>
          <cell r="CO149">
            <v>2029</v>
          </cell>
          <cell r="CP149">
            <v>1.34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0.13500000000000001</v>
          </cell>
          <cell r="CX149">
            <v>4.05</v>
          </cell>
          <cell r="CY149">
            <v>0</v>
          </cell>
          <cell r="CZ149">
            <v>5</v>
          </cell>
          <cell r="DA149">
            <v>2678605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1543423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9874759</v>
          </cell>
          <cell r="DY149">
            <v>284953</v>
          </cell>
          <cell r="DZ149">
            <v>0</v>
          </cell>
          <cell r="EA149">
            <v>0</v>
          </cell>
          <cell r="EB149">
            <v>0</v>
          </cell>
          <cell r="EC149">
            <v>589308</v>
          </cell>
          <cell r="ED149">
            <v>0</v>
          </cell>
          <cell r="EE149">
            <v>0</v>
          </cell>
          <cell r="EF149">
            <v>10749020</v>
          </cell>
          <cell r="EG149">
            <v>2580000</v>
          </cell>
          <cell r="EH149">
            <v>0</v>
          </cell>
          <cell r="EI149">
            <v>10464067</v>
          </cell>
          <cell r="EJ149">
            <v>0</v>
          </cell>
          <cell r="EK149">
            <v>1543423</v>
          </cell>
          <cell r="EL149">
            <v>1543423</v>
          </cell>
          <cell r="EM149">
            <v>380097</v>
          </cell>
          <cell r="EN149">
            <v>1923520</v>
          </cell>
          <cell r="EO149">
            <v>0</v>
          </cell>
          <cell r="EP149">
            <v>0</v>
          </cell>
          <cell r="EQ149">
            <v>0</v>
          </cell>
          <cell r="ER149">
            <v>148909</v>
          </cell>
          <cell r="ES149">
            <v>4664826</v>
          </cell>
          <cell r="ET149">
            <v>0</v>
          </cell>
          <cell r="EU149">
            <v>20066275</v>
          </cell>
          <cell r="EV149">
            <v>0</v>
          </cell>
          <cell r="EW149">
            <v>9.7340800000000005</v>
          </cell>
          <cell r="EX149">
            <v>2.3390200000000001</v>
          </cell>
          <cell r="EY149">
            <v>0</v>
          </cell>
          <cell r="EZ149">
            <v>0</v>
          </cell>
          <cell r="FA149">
            <v>1.34</v>
          </cell>
          <cell r="FB149">
            <v>0.33</v>
          </cell>
          <cell r="FC149">
            <v>0</v>
          </cell>
          <cell r="FD149">
            <v>0.13500000000000001</v>
          </cell>
          <cell r="FE149">
            <v>4.05</v>
          </cell>
          <cell r="FF149">
            <v>0</v>
          </cell>
          <cell r="FG149">
            <v>17.928100000000001</v>
          </cell>
          <cell r="FH149">
            <v>0</v>
          </cell>
          <cell r="FI149">
            <v>0</v>
          </cell>
          <cell r="FJ149">
            <v>9.4866799999999998</v>
          </cell>
          <cell r="FK149">
            <v>0.24740000000000001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36243304</v>
          </cell>
          <cell r="GK149">
            <v>7413</v>
          </cell>
          <cell r="GL149">
            <v>25756469</v>
          </cell>
          <cell r="GM149">
            <v>0</v>
          </cell>
          <cell r="GN149">
            <v>368663</v>
          </cell>
          <cell r="GO149">
            <v>3455273</v>
          </cell>
          <cell r="GP149">
            <v>1245863</v>
          </cell>
          <cell r="GQ149">
            <v>0</v>
          </cell>
          <cell r="GR149">
            <v>209902</v>
          </cell>
          <cell r="GS149">
            <v>230533</v>
          </cell>
          <cell r="GT149">
            <v>0</v>
          </cell>
          <cell r="GU149">
            <v>1255511</v>
          </cell>
          <cell r="GV149">
            <v>0</v>
          </cell>
          <cell r="GW149">
            <v>0</v>
          </cell>
          <cell r="GX149">
            <v>0</v>
          </cell>
          <cell r="GY149">
            <v>-31799</v>
          </cell>
          <cell r="GZ149">
            <v>36243304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1677519</v>
          </cell>
          <cell r="HG149">
            <v>0</v>
          </cell>
          <cell r="HH149">
            <v>152411</v>
          </cell>
          <cell r="HI149">
            <v>459606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26238441</v>
          </cell>
          <cell r="HO149">
            <v>0</v>
          </cell>
          <cell r="HP149">
            <v>406816</v>
          </cell>
          <cell r="HQ149">
            <v>3669763</v>
          </cell>
          <cell r="HR149">
            <v>1276553</v>
          </cell>
          <cell r="HS149">
            <v>0</v>
          </cell>
          <cell r="HT149">
            <v>213666</v>
          </cell>
          <cell r="HU149">
            <v>234709</v>
          </cell>
          <cell r="HV149">
            <v>0</v>
          </cell>
          <cell r="HW149">
            <v>1273776</v>
          </cell>
          <cell r="HX149">
            <v>0</v>
          </cell>
          <cell r="HY149">
            <v>0</v>
          </cell>
          <cell r="HZ149">
            <v>0</v>
          </cell>
          <cell r="IA149">
            <v>-45071</v>
          </cell>
          <cell r="IB149">
            <v>37071520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1727277</v>
          </cell>
          <cell r="II149">
            <v>0</v>
          </cell>
          <cell r="IJ149">
            <v>182723</v>
          </cell>
          <cell r="IK149">
            <v>461918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37071520</v>
          </cell>
          <cell r="IQ149">
            <v>0</v>
          </cell>
          <cell r="IR149">
            <v>0</v>
          </cell>
          <cell r="IS149">
            <v>30.49</v>
          </cell>
          <cell r="IT149">
            <v>7</v>
          </cell>
          <cell r="IU149">
            <v>14.003</v>
          </cell>
          <cell r="IV149">
            <v>8.7899999999999991</v>
          </cell>
          <cell r="IW149">
            <v>3422.7</v>
          </cell>
          <cell r="IX149">
            <v>0</v>
          </cell>
          <cell r="IY149">
            <v>58.5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480.65</v>
          </cell>
          <cell r="JI149">
            <v>110.97</v>
          </cell>
          <cell r="JJ149">
            <v>119.84</v>
          </cell>
          <cell r="JK149">
            <v>249.84</v>
          </cell>
          <cell r="JL149">
            <v>108.23</v>
          </cell>
          <cell r="JM149">
            <v>119.85</v>
          </cell>
          <cell r="JN149">
            <v>239.76</v>
          </cell>
          <cell r="JO149">
            <v>467.84</v>
          </cell>
          <cell r="JP149">
            <v>39.4</v>
          </cell>
          <cell r="JQ149">
            <v>7.32</v>
          </cell>
          <cell r="JR149">
            <v>106</v>
          </cell>
          <cell r="JS149">
            <v>0</v>
          </cell>
          <cell r="JT149">
            <v>7635</v>
          </cell>
          <cell r="JU149">
            <v>14.279</v>
          </cell>
          <cell r="JV149">
            <v>11605</v>
          </cell>
          <cell r="JW149">
            <v>3436.6</v>
          </cell>
          <cell r="JX149">
            <v>-5</v>
          </cell>
          <cell r="JY149">
            <v>-38175</v>
          </cell>
          <cell r="JZ149">
            <v>-33745</v>
          </cell>
          <cell r="KA149">
            <v>0</v>
          </cell>
          <cell r="KB149">
            <v>3422.7</v>
          </cell>
          <cell r="KC149">
            <v>7826</v>
          </cell>
          <cell r="KD149">
            <v>26786050</v>
          </cell>
          <cell r="KE149">
            <v>0</v>
          </cell>
          <cell r="KF149">
            <v>477378</v>
          </cell>
          <cell r="KG149">
            <v>3661316</v>
          </cell>
        </row>
        <row r="150">
          <cell r="E150">
            <v>3119</v>
          </cell>
          <cell r="F150">
            <v>3119</v>
          </cell>
          <cell r="G150" t="str">
            <v>INTERSTATE 35</v>
          </cell>
          <cell r="H150" t="str">
            <v>Interstate 35</v>
          </cell>
          <cell r="I150">
            <v>0</v>
          </cell>
          <cell r="J150">
            <v>0</v>
          </cell>
          <cell r="K150">
            <v>0</v>
          </cell>
          <cell r="L150">
            <v>3119</v>
          </cell>
          <cell r="M150">
            <v>5907286</v>
          </cell>
          <cell r="N150">
            <v>159919</v>
          </cell>
          <cell r="O150">
            <v>0</v>
          </cell>
          <cell r="P150">
            <v>793900</v>
          </cell>
          <cell r="Q150">
            <v>294793</v>
          </cell>
          <cell r="R150">
            <v>378017</v>
          </cell>
          <cell r="S150">
            <v>193264</v>
          </cell>
          <cell r="T150">
            <v>631300</v>
          </cell>
          <cell r="U150">
            <v>0</v>
          </cell>
          <cell r="V150">
            <v>6472255</v>
          </cell>
          <cell r="W150">
            <v>26010</v>
          </cell>
          <cell r="X150">
            <v>1734903</v>
          </cell>
          <cell r="Y150">
            <v>0</v>
          </cell>
          <cell r="Z150">
            <v>81449</v>
          </cell>
          <cell r="AA150">
            <v>453443</v>
          </cell>
          <cell r="AB150">
            <v>17126539</v>
          </cell>
          <cell r="AC150">
            <v>0</v>
          </cell>
          <cell r="AD150">
            <v>826528</v>
          </cell>
          <cell r="AE150">
            <v>0</v>
          </cell>
          <cell r="AF150">
            <v>17953067</v>
          </cell>
          <cell r="AG150">
            <v>9655622</v>
          </cell>
          <cell r="AH150">
            <v>27608689</v>
          </cell>
          <cell r="AI150">
            <v>8036176</v>
          </cell>
          <cell r="AJ150">
            <v>309052</v>
          </cell>
          <cell r="AK150">
            <v>997441</v>
          </cell>
          <cell r="AL150">
            <v>828132</v>
          </cell>
          <cell r="AM150">
            <v>764792</v>
          </cell>
          <cell r="AN150">
            <v>258816</v>
          </cell>
          <cell r="AO150">
            <v>1333849</v>
          </cell>
          <cell r="AP150">
            <v>978965</v>
          </cell>
          <cell r="AQ150">
            <v>0</v>
          </cell>
          <cell r="AR150">
            <v>5471047</v>
          </cell>
          <cell r="AS150">
            <v>1115000</v>
          </cell>
          <cell r="AT150">
            <v>6800365</v>
          </cell>
          <cell r="AU150">
            <v>2142420</v>
          </cell>
          <cell r="AV150">
            <v>437325</v>
          </cell>
          <cell r="AW150">
            <v>9380110</v>
          </cell>
          <cell r="AX150">
            <v>24002333</v>
          </cell>
          <cell r="AY150">
            <v>826528</v>
          </cell>
          <cell r="AZ150">
            <v>24832020</v>
          </cell>
          <cell r="BA150">
            <v>2776669</v>
          </cell>
          <cell r="BB150">
            <v>27608689</v>
          </cell>
          <cell r="BC150">
            <v>0</v>
          </cell>
          <cell r="BD150">
            <v>0</v>
          </cell>
          <cell r="BE150">
            <v>3159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2021</v>
          </cell>
          <cell r="CA150">
            <v>2025</v>
          </cell>
          <cell r="CB150">
            <v>10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2019</v>
          </cell>
          <cell r="CO150">
            <v>2028</v>
          </cell>
          <cell r="CP150">
            <v>1.34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4.05</v>
          </cell>
          <cell r="CY150">
            <v>0</v>
          </cell>
          <cell r="CZ150">
            <v>0</v>
          </cell>
          <cell r="DA150">
            <v>646828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435381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2742967</v>
          </cell>
          <cell r="DY150">
            <v>464940</v>
          </cell>
          <cell r="DZ150">
            <v>0</v>
          </cell>
          <cell r="EA150">
            <v>0</v>
          </cell>
          <cell r="EB150">
            <v>0</v>
          </cell>
          <cell r="EC150">
            <v>644302</v>
          </cell>
          <cell r="ED150">
            <v>0</v>
          </cell>
          <cell r="EE150">
            <v>0</v>
          </cell>
          <cell r="EF150">
            <v>3852209</v>
          </cell>
          <cell r="EG150">
            <v>356500</v>
          </cell>
          <cell r="EH150">
            <v>0</v>
          </cell>
          <cell r="EI150">
            <v>3387269</v>
          </cell>
          <cell r="EJ150">
            <v>5250</v>
          </cell>
          <cell r="EK150">
            <v>430131</v>
          </cell>
          <cell r="EL150">
            <v>435381</v>
          </cell>
          <cell r="EM150">
            <v>107221</v>
          </cell>
          <cell r="EN150">
            <v>542602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1315892</v>
          </cell>
          <cell r="ET150">
            <v>0</v>
          </cell>
          <cell r="EU150">
            <v>6067200</v>
          </cell>
          <cell r="EV150">
            <v>0</v>
          </cell>
          <cell r="EW150">
            <v>11.85618</v>
          </cell>
          <cell r="EX150">
            <v>1.0972200000000001</v>
          </cell>
          <cell r="EY150">
            <v>0</v>
          </cell>
          <cell r="EZ150">
            <v>0</v>
          </cell>
          <cell r="FA150">
            <v>1.34</v>
          </cell>
          <cell r="FB150">
            <v>0.33</v>
          </cell>
          <cell r="FC150">
            <v>0</v>
          </cell>
          <cell r="FD150">
            <v>0</v>
          </cell>
          <cell r="FE150">
            <v>4.05</v>
          </cell>
          <cell r="FF150">
            <v>0</v>
          </cell>
          <cell r="FG150">
            <v>18.673400000000001</v>
          </cell>
          <cell r="FH150">
            <v>0</v>
          </cell>
          <cell r="FI150">
            <v>0</v>
          </cell>
          <cell r="FJ150">
            <v>10.42521</v>
          </cell>
          <cell r="FK150">
            <v>1.4309700000000001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8669773</v>
          </cell>
          <cell r="GK150">
            <v>7413</v>
          </cell>
          <cell r="GL150">
            <v>6281035</v>
          </cell>
          <cell r="GM150">
            <v>0</v>
          </cell>
          <cell r="GN150">
            <v>176756</v>
          </cell>
          <cell r="GO150">
            <v>630772</v>
          </cell>
          <cell r="GP150">
            <v>294784</v>
          </cell>
          <cell r="GQ150">
            <v>0</v>
          </cell>
          <cell r="GR150">
            <v>51376</v>
          </cell>
          <cell r="GS150">
            <v>56426</v>
          </cell>
          <cell r="GT150">
            <v>0</v>
          </cell>
          <cell r="GU150">
            <v>226567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8669773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441055</v>
          </cell>
          <cell r="HG150">
            <v>0</v>
          </cell>
          <cell r="HH150">
            <v>36644</v>
          </cell>
          <cell r="HI150">
            <v>163086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6404238</v>
          </cell>
          <cell r="HO150">
            <v>0</v>
          </cell>
          <cell r="HP150">
            <v>189470</v>
          </cell>
          <cell r="HQ150">
            <v>686921</v>
          </cell>
          <cell r="HR150">
            <v>302668</v>
          </cell>
          <cell r="HS150">
            <v>0</v>
          </cell>
          <cell r="HT150">
            <v>52548</v>
          </cell>
          <cell r="HU150">
            <v>57723</v>
          </cell>
          <cell r="HV150">
            <v>0</v>
          </cell>
          <cell r="HW150">
            <v>230067</v>
          </cell>
          <cell r="HX150">
            <v>0</v>
          </cell>
          <cell r="HY150">
            <v>0</v>
          </cell>
          <cell r="HZ150">
            <v>0</v>
          </cell>
          <cell r="IA150">
            <v>26539</v>
          </cell>
          <cell r="IB150">
            <v>8914733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456430</v>
          </cell>
          <cell r="II150">
            <v>0</v>
          </cell>
          <cell r="IJ150">
            <v>44215</v>
          </cell>
          <cell r="IK150">
            <v>148883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8914733</v>
          </cell>
          <cell r="IQ150">
            <v>0</v>
          </cell>
          <cell r="IR150">
            <v>0</v>
          </cell>
          <cell r="IS150">
            <v>21.67</v>
          </cell>
          <cell r="IT150">
            <v>8</v>
          </cell>
          <cell r="IU150">
            <v>3.1459999999999999</v>
          </cell>
          <cell r="IV150">
            <v>0</v>
          </cell>
          <cell r="IW150">
            <v>825</v>
          </cell>
          <cell r="IX150">
            <v>0</v>
          </cell>
          <cell r="IY150">
            <v>20.5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89.97</v>
          </cell>
          <cell r="JI150">
            <v>8.2200000000000006</v>
          </cell>
          <cell r="JJ150">
            <v>32.07</v>
          </cell>
          <cell r="JK150">
            <v>49.68</v>
          </cell>
          <cell r="JL150">
            <v>13.7</v>
          </cell>
          <cell r="JM150">
            <v>29.65</v>
          </cell>
          <cell r="JN150">
            <v>48.96</v>
          </cell>
          <cell r="JO150">
            <v>92.31</v>
          </cell>
          <cell r="JP150">
            <v>24.73</v>
          </cell>
          <cell r="JQ150">
            <v>0.26</v>
          </cell>
          <cell r="JR150">
            <v>14</v>
          </cell>
          <cell r="JS150">
            <v>0</v>
          </cell>
          <cell r="JT150">
            <v>7635</v>
          </cell>
          <cell r="JU150">
            <v>2.9159999999999999</v>
          </cell>
          <cell r="JV150">
            <v>757</v>
          </cell>
          <cell r="JW150">
            <v>838.8</v>
          </cell>
          <cell r="JX150">
            <v>1.913</v>
          </cell>
          <cell r="JY150">
            <v>14606</v>
          </cell>
          <cell r="JZ150">
            <v>12911</v>
          </cell>
          <cell r="KA150">
            <v>0</v>
          </cell>
          <cell r="KB150">
            <v>825</v>
          </cell>
          <cell r="KC150">
            <v>7826</v>
          </cell>
          <cell r="KD150">
            <v>6456450</v>
          </cell>
          <cell r="KE150">
            <v>11830</v>
          </cell>
          <cell r="KF150">
            <v>218392</v>
          </cell>
          <cell r="KG150">
            <v>722418</v>
          </cell>
        </row>
        <row r="151">
          <cell r="E151">
            <v>3141</v>
          </cell>
          <cell r="F151">
            <v>3141</v>
          </cell>
          <cell r="G151" t="str">
            <v>IOWA CITY</v>
          </cell>
          <cell r="H151" t="str">
            <v>Iowa City</v>
          </cell>
          <cell r="I151">
            <v>0</v>
          </cell>
          <cell r="J151">
            <v>0</v>
          </cell>
          <cell r="K151">
            <v>0</v>
          </cell>
          <cell r="L151">
            <v>3141</v>
          </cell>
          <cell r="M151">
            <v>122174233</v>
          </cell>
          <cell r="N151">
            <v>1446397</v>
          </cell>
          <cell r="O151">
            <v>6986431</v>
          </cell>
          <cell r="P151">
            <v>2750000</v>
          </cell>
          <cell r="Q151">
            <v>2613500</v>
          </cell>
          <cell r="R151">
            <v>2400000</v>
          </cell>
          <cell r="S151">
            <v>2730000</v>
          </cell>
          <cell r="T151">
            <v>3825000</v>
          </cell>
          <cell r="U151">
            <v>53000</v>
          </cell>
          <cell r="V151">
            <v>101965047</v>
          </cell>
          <cell r="W151">
            <v>355300</v>
          </cell>
          <cell r="X151">
            <v>18860000</v>
          </cell>
          <cell r="Y151">
            <v>0</v>
          </cell>
          <cell r="Z151">
            <v>3750000</v>
          </cell>
          <cell r="AA151">
            <v>8600000</v>
          </cell>
          <cell r="AB151">
            <v>278508908</v>
          </cell>
          <cell r="AC151">
            <v>0</v>
          </cell>
          <cell r="AD151">
            <v>15199303</v>
          </cell>
          <cell r="AE151">
            <v>45000</v>
          </cell>
          <cell r="AF151">
            <v>293753211</v>
          </cell>
          <cell r="AG151">
            <v>87375336</v>
          </cell>
          <cell r="AH151">
            <v>381128547</v>
          </cell>
          <cell r="AI151">
            <v>141551403</v>
          </cell>
          <cell r="AJ151">
            <v>7802700</v>
          </cell>
          <cell r="AK151">
            <v>9700518</v>
          </cell>
          <cell r="AL151">
            <v>3020400</v>
          </cell>
          <cell r="AM151">
            <v>11880240</v>
          </cell>
          <cell r="AN151">
            <v>7495149</v>
          </cell>
          <cell r="AO151">
            <v>23476667</v>
          </cell>
          <cell r="AP151">
            <v>5649480</v>
          </cell>
          <cell r="AQ151">
            <v>0</v>
          </cell>
          <cell r="AR151">
            <v>69025154</v>
          </cell>
          <cell r="AS151">
            <v>8948326</v>
          </cell>
          <cell r="AT151">
            <v>59190000</v>
          </cell>
          <cell r="AU151">
            <v>28659189</v>
          </cell>
          <cell r="AV151">
            <v>7964007</v>
          </cell>
          <cell r="AW151">
            <v>95813196</v>
          </cell>
          <cell r="AX151">
            <v>315338079</v>
          </cell>
          <cell r="AY151">
            <v>15199303</v>
          </cell>
          <cell r="AZ151">
            <v>330537382</v>
          </cell>
          <cell r="BA151">
            <v>50591165</v>
          </cell>
          <cell r="BB151">
            <v>381128547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20</v>
          </cell>
          <cell r="BZ151">
            <v>2021</v>
          </cell>
          <cell r="CA151">
            <v>2025</v>
          </cell>
          <cell r="CB151">
            <v>10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2016</v>
          </cell>
          <cell r="CO151">
            <v>2025</v>
          </cell>
          <cell r="CP151">
            <v>1.34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2.7</v>
          </cell>
          <cell r="CY151">
            <v>0</v>
          </cell>
          <cell r="CZ151">
            <v>4</v>
          </cell>
          <cell r="DA151">
            <v>11252771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10516389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58347893</v>
          </cell>
          <cell r="DY151">
            <v>1698847</v>
          </cell>
          <cell r="DZ151">
            <v>0</v>
          </cell>
          <cell r="EA151">
            <v>0</v>
          </cell>
          <cell r="EB151">
            <v>0</v>
          </cell>
          <cell r="EC151">
            <v>17000000</v>
          </cell>
          <cell r="ED151">
            <v>7000000</v>
          </cell>
          <cell r="EE151">
            <v>0</v>
          </cell>
          <cell r="EF151">
            <v>84046740</v>
          </cell>
          <cell r="EG151">
            <v>13000000</v>
          </cell>
          <cell r="EH151">
            <v>0</v>
          </cell>
          <cell r="EI151">
            <v>82347893</v>
          </cell>
          <cell r="EJ151">
            <v>966863</v>
          </cell>
          <cell r="EK151">
            <v>9549526</v>
          </cell>
          <cell r="EL151">
            <v>10516389</v>
          </cell>
          <cell r="EM151">
            <v>2589857</v>
          </cell>
          <cell r="EN151">
            <v>13106246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13468486</v>
          </cell>
          <cell r="ET151">
            <v>0</v>
          </cell>
          <cell r="EU151">
            <v>123621523</v>
          </cell>
          <cell r="EV151">
            <v>0</v>
          </cell>
          <cell r="EW151">
            <v>11.63058</v>
          </cell>
          <cell r="EX151">
            <v>1.8019099999999999</v>
          </cell>
          <cell r="EY151">
            <v>0</v>
          </cell>
          <cell r="EZ151">
            <v>0</v>
          </cell>
          <cell r="FA151">
            <v>1.34</v>
          </cell>
          <cell r="FB151">
            <v>0.33</v>
          </cell>
          <cell r="FC151">
            <v>0</v>
          </cell>
          <cell r="FD151">
            <v>0</v>
          </cell>
          <cell r="FE151">
            <v>1.7161599999999999</v>
          </cell>
          <cell r="FF151">
            <v>0</v>
          </cell>
          <cell r="FG151">
            <v>16.818650000000002</v>
          </cell>
          <cell r="FH151">
            <v>0</v>
          </cell>
          <cell r="FI151">
            <v>0</v>
          </cell>
          <cell r="FJ151">
            <v>11.414110000000001</v>
          </cell>
          <cell r="FK151">
            <v>0.21647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149385712</v>
          </cell>
          <cell r="GK151">
            <v>7413</v>
          </cell>
          <cell r="GL151">
            <v>106710135</v>
          </cell>
          <cell r="GM151">
            <v>0</v>
          </cell>
          <cell r="GN151">
            <v>2997328</v>
          </cell>
          <cell r="GO151">
            <v>11214016</v>
          </cell>
          <cell r="GP151">
            <v>5142339</v>
          </cell>
          <cell r="GQ151">
            <v>0</v>
          </cell>
          <cell r="GR151">
            <v>938503</v>
          </cell>
          <cell r="GS151">
            <v>1031498</v>
          </cell>
          <cell r="GT151">
            <v>0</v>
          </cell>
          <cell r="GU151">
            <v>5166956</v>
          </cell>
          <cell r="GV151">
            <v>0</v>
          </cell>
          <cell r="GW151">
            <v>0</v>
          </cell>
          <cell r="GX151">
            <v>0</v>
          </cell>
          <cell r="GY151">
            <v>-1590</v>
          </cell>
          <cell r="GZ151">
            <v>149385712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8409826</v>
          </cell>
          <cell r="HG151">
            <v>0</v>
          </cell>
          <cell r="HH151">
            <v>541573</v>
          </cell>
          <cell r="HI151">
            <v>1929413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110247873</v>
          </cell>
          <cell r="HO151">
            <v>0</v>
          </cell>
          <cell r="HP151">
            <v>3278507</v>
          </cell>
          <cell r="HQ151">
            <v>12094909</v>
          </cell>
          <cell r="HR151">
            <v>5335652</v>
          </cell>
          <cell r="HS151">
            <v>0</v>
          </cell>
          <cell r="HT151">
            <v>967769</v>
          </cell>
          <cell r="HU151">
            <v>1063830</v>
          </cell>
          <cell r="HV151">
            <v>0</v>
          </cell>
          <cell r="HW151">
            <v>5352112</v>
          </cell>
          <cell r="HX151">
            <v>0</v>
          </cell>
          <cell r="HY151">
            <v>0</v>
          </cell>
          <cell r="HZ151">
            <v>0</v>
          </cell>
          <cell r="IA151">
            <v>-35872</v>
          </cell>
          <cell r="IB151">
            <v>154962674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8645638</v>
          </cell>
          <cell r="II151">
            <v>0</v>
          </cell>
          <cell r="IJ151">
            <v>637927</v>
          </cell>
          <cell r="IK151">
            <v>1756494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154962674</v>
          </cell>
          <cell r="IQ151">
            <v>0</v>
          </cell>
          <cell r="IR151">
            <v>9.6</v>
          </cell>
          <cell r="IS151">
            <v>29.58</v>
          </cell>
          <cell r="IT151">
            <v>1139</v>
          </cell>
          <cell r="IU151">
            <v>69.635000000000005</v>
          </cell>
          <cell r="IV151">
            <v>330.19</v>
          </cell>
          <cell r="IW151">
            <v>14378.7</v>
          </cell>
          <cell r="IX151">
            <v>0</v>
          </cell>
          <cell r="IY151">
            <v>210.5</v>
          </cell>
          <cell r="IZ151">
            <v>0</v>
          </cell>
          <cell r="JA151">
            <v>0</v>
          </cell>
          <cell r="JB151">
            <v>0</v>
          </cell>
          <cell r="JC151">
            <v>6173</v>
          </cell>
          <cell r="JD151">
            <v>6142</v>
          </cell>
          <cell r="JE151">
            <v>-0.5</v>
          </cell>
          <cell r="JF151">
            <v>-3818</v>
          </cell>
          <cell r="JG151">
            <v>18.079999999999998</v>
          </cell>
          <cell r="JH151">
            <v>1584.14</v>
          </cell>
          <cell r="JI151">
            <v>498.68</v>
          </cell>
          <cell r="JJ151">
            <v>510.9</v>
          </cell>
          <cell r="JK151">
            <v>574.55999999999995</v>
          </cell>
          <cell r="JL151">
            <v>435.66</v>
          </cell>
          <cell r="JM151">
            <v>529.16</v>
          </cell>
          <cell r="JN151">
            <v>615.6</v>
          </cell>
          <cell r="JO151">
            <v>1580.42</v>
          </cell>
          <cell r="JP151">
            <v>28.96</v>
          </cell>
          <cell r="JQ151">
            <v>347.04</v>
          </cell>
          <cell r="JR151">
            <v>1280</v>
          </cell>
          <cell r="JS151">
            <v>4</v>
          </cell>
          <cell r="JT151">
            <v>7635</v>
          </cell>
          <cell r="JU151">
            <v>71.174000000000007</v>
          </cell>
          <cell r="JV151">
            <v>0</v>
          </cell>
          <cell r="JW151">
            <v>14439.8</v>
          </cell>
          <cell r="JX151">
            <v>-0.32100000000000001</v>
          </cell>
          <cell r="JY151">
            <v>-2450</v>
          </cell>
          <cell r="JZ151">
            <v>-2167</v>
          </cell>
          <cell r="KA151">
            <v>6171</v>
          </cell>
          <cell r="KB151">
            <v>14378.7</v>
          </cell>
          <cell r="KC151">
            <v>7826</v>
          </cell>
          <cell r="KD151">
            <v>112527706</v>
          </cell>
          <cell r="KE151">
            <v>0</v>
          </cell>
          <cell r="KF151">
            <v>3499584</v>
          </cell>
          <cell r="KG151">
            <v>12368367</v>
          </cell>
        </row>
        <row r="152">
          <cell r="E152">
            <v>3150</v>
          </cell>
          <cell r="F152">
            <v>3150</v>
          </cell>
          <cell r="G152" t="str">
            <v>IOWA FALLS</v>
          </cell>
          <cell r="H152" t="str">
            <v>Iowa Falls</v>
          </cell>
          <cell r="I152">
            <v>0</v>
          </cell>
          <cell r="J152">
            <v>0</v>
          </cell>
          <cell r="K152">
            <v>0</v>
          </cell>
          <cell r="L152">
            <v>3150</v>
          </cell>
          <cell r="M152">
            <v>5060589</v>
          </cell>
          <cell r="N152">
            <v>237180</v>
          </cell>
          <cell r="O152">
            <v>507623</v>
          </cell>
          <cell r="P152">
            <v>2106000</v>
          </cell>
          <cell r="Q152">
            <v>184100</v>
          </cell>
          <cell r="R152">
            <v>237000</v>
          </cell>
          <cell r="S152">
            <v>288900</v>
          </cell>
          <cell r="T152">
            <v>459925</v>
          </cell>
          <cell r="U152">
            <v>0</v>
          </cell>
          <cell r="V152">
            <v>7665461</v>
          </cell>
          <cell r="W152">
            <v>28974</v>
          </cell>
          <cell r="X152">
            <v>1760500</v>
          </cell>
          <cell r="Y152">
            <v>0</v>
          </cell>
          <cell r="Z152">
            <v>185000</v>
          </cell>
          <cell r="AA152">
            <v>1295000</v>
          </cell>
          <cell r="AB152">
            <v>20016252</v>
          </cell>
          <cell r="AC152">
            <v>4000000</v>
          </cell>
          <cell r="AD152">
            <v>0</v>
          </cell>
          <cell r="AE152">
            <v>0</v>
          </cell>
          <cell r="AF152">
            <v>24016252</v>
          </cell>
          <cell r="AG152">
            <v>6180437</v>
          </cell>
          <cell r="AH152">
            <v>30196689</v>
          </cell>
          <cell r="AI152">
            <v>13289136</v>
          </cell>
          <cell r="AJ152">
            <v>665432</v>
          </cell>
          <cell r="AK152">
            <v>442321</v>
          </cell>
          <cell r="AL152">
            <v>462998</v>
          </cell>
          <cell r="AM152">
            <v>1251845</v>
          </cell>
          <cell r="AN152">
            <v>444119</v>
          </cell>
          <cell r="AO152">
            <v>1685000</v>
          </cell>
          <cell r="AP152">
            <v>756042</v>
          </cell>
          <cell r="AQ152">
            <v>0</v>
          </cell>
          <cell r="AR152">
            <v>5707757</v>
          </cell>
          <cell r="AS152">
            <v>748613</v>
          </cell>
          <cell r="AT152">
            <v>3400000</v>
          </cell>
          <cell r="AU152">
            <v>1000000</v>
          </cell>
          <cell r="AV152">
            <v>562093</v>
          </cell>
          <cell r="AW152">
            <v>4962093</v>
          </cell>
          <cell r="AX152">
            <v>24707599</v>
          </cell>
          <cell r="AY152">
            <v>0</v>
          </cell>
          <cell r="AZ152">
            <v>24707599</v>
          </cell>
          <cell r="BA152">
            <v>5489090</v>
          </cell>
          <cell r="BB152">
            <v>30196689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20</v>
          </cell>
          <cell r="BZ152">
            <v>2023</v>
          </cell>
          <cell r="CA152">
            <v>2027</v>
          </cell>
          <cell r="CB152">
            <v>10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2023</v>
          </cell>
          <cell r="CO152">
            <v>2032</v>
          </cell>
          <cell r="CP152">
            <v>0.67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2.7</v>
          </cell>
          <cell r="CY152">
            <v>0</v>
          </cell>
          <cell r="CZ152">
            <v>6</v>
          </cell>
          <cell r="DA152">
            <v>785496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309694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3638855</v>
          </cell>
          <cell r="DY152">
            <v>124912</v>
          </cell>
          <cell r="DZ152">
            <v>0</v>
          </cell>
          <cell r="EA152">
            <v>0</v>
          </cell>
          <cell r="EB152">
            <v>0</v>
          </cell>
          <cell r="EC152">
            <v>356905</v>
          </cell>
          <cell r="ED152">
            <v>0</v>
          </cell>
          <cell r="EE152">
            <v>0</v>
          </cell>
          <cell r="EF152">
            <v>4120672</v>
          </cell>
          <cell r="EG152">
            <v>700000</v>
          </cell>
          <cell r="EH152">
            <v>0</v>
          </cell>
          <cell r="EI152">
            <v>3995760</v>
          </cell>
          <cell r="EJ152">
            <v>0</v>
          </cell>
          <cell r="EK152">
            <v>309694</v>
          </cell>
          <cell r="EL152">
            <v>309694</v>
          </cell>
          <cell r="EM152">
            <v>152536</v>
          </cell>
          <cell r="EN152">
            <v>462230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5282901</v>
          </cell>
          <cell r="EV152">
            <v>0</v>
          </cell>
          <cell r="EW152">
            <v>9.4949200000000005</v>
          </cell>
          <cell r="EX152">
            <v>1.6160300000000001</v>
          </cell>
          <cell r="EY152">
            <v>0</v>
          </cell>
          <cell r="EZ152">
            <v>0</v>
          </cell>
          <cell r="FA152">
            <v>0.67</v>
          </cell>
          <cell r="FB152">
            <v>0.33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12.110950000000001</v>
          </cell>
          <cell r="FH152">
            <v>0</v>
          </cell>
          <cell r="FI152">
            <v>0</v>
          </cell>
          <cell r="FJ152">
            <v>9.2246799999999993</v>
          </cell>
          <cell r="FK152">
            <v>0.27023999999999998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10732670</v>
          </cell>
          <cell r="GK152">
            <v>7413</v>
          </cell>
          <cell r="GL152">
            <v>7524936</v>
          </cell>
          <cell r="GM152">
            <v>30539</v>
          </cell>
          <cell r="GN152">
            <v>211626</v>
          </cell>
          <cell r="GO152">
            <v>988079</v>
          </cell>
          <cell r="GP152">
            <v>376144</v>
          </cell>
          <cell r="GQ152">
            <v>0</v>
          </cell>
          <cell r="GR152">
            <v>61691</v>
          </cell>
          <cell r="GS152">
            <v>68800</v>
          </cell>
          <cell r="GT152">
            <v>0</v>
          </cell>
          <cell r="GU152">
            <v>297041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10732670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569079</v>
          </cell>
          <cell r="HG152">
            <v>0</v>
          </cell>
          <cell r="HH152">
            <v>55085</v>
          </cell>
          <cell r="HI152">
            <v>222390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7652561</v>
          </cell>
          <cell r="HO152">
            <v>0</v>
          </cell>
          <cell r="HP152">
            <v>229890</v>
          </cell>
          <cell r="HQ152">
            <v>956742</v>
          </cell>
          <cell r="HR152">
            <v>380298</v>
          </cell>
          <cell r="HS152">
            <v>0</v>
          </cell>
          <cell r="HT152">
            <v>62657</v>
          </cell>
          <cell r="HU152">
            <v>69859</v>
          </cell>
          <cell r="HV152">
            <v>0</v>
          </cell>
          <cell r="HW152">
            <v>303829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10839287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573253</v>
          </cell>
          <cell r="II152">
            <v>0</v>
          </cell>
          <cell r="IJ152">
            <v>65316</v>
          </cell>
          <cell r="IK152">
            <v>236685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10839287</v>
          </cell>
          <cell r="IQ152">
            <v>0</v>
          </cell>
          <cell r="IR152">
            <v>0</v>
          </cell>
          <cell r="IS152">
            <v>22.4</v>
          </cell>
          <cell r="IT152">
            <v>1</v>
          </cell>
          <cell r="IU152">
            <v>4.83</v>
          </cell>
          <cell r="IV152">
            <v>2.88</v>
          </cell>
          <cell r="IW152">
            <v>1003.7</v>
          </cell>
          <cell r="IX152">
            <v>0</v>
          </cell>
          <cell r="IY152">
            <v>30.5</v>
          </cell>
          <cell r="IZ152">
            <v>0</v>
          </cell>
          <cell r="JA152">
            <v>0</v>
          </cell>
          <cell r="JB152">
            <v>0</v>
          </cell>
          <cell r="JC152">
            <v>479</v>
          </cell>
          <cell r="JD152">
            <v>488</v>
          </cell>
          <cell r="JE152">
            <v>0</v>
          </cell>
          <cell r="JF152">
            <v>0</v>
          </cell>
          <cell r="JG152">
            <v>1.38</v>
          </cell>
          <cell r="JH152">
            <v>125.31</v>
          </cell>
          <cell r="JI152">
            <v>46.58</v>
          </cell>
          <cell r="JJ152">
            <v>29.05</v>
          </cell>
          <cell r="JK152">
            <v>49.68</v>
          </cell>
          <cell r="JL152">
            <v>35.619999999999997</v>
          </cell>
          <cell r="JM152">
            <v>39.94</v>
          </cell>
          <cell r="JN152">
            <v>38.159999999999997</v>
          </cell>
          <cell r="JO152">
            <v>113.72</v>
          </cell>
          <cell r="JP152">
            <v>21.78</v>
          </cell>
          <cell r="JQ152">
            <v>3.66</v>
          </cell>
          <cell r="JR152">
            <v>2</v>
          </cell>
          <cell r="JS152">
            <v>0</v>
          </cell>
          <cell r="JT152">
            <v>7635</v>
          </cell>
          <cell r="JU152">
            <v>4.8479999999999999</v>
          </cell>
          <cell r="JV152">
            <v>20702</v>
          </cell>
          <cell r="JW152">
            <v>1002.3</v>
          </cell>
          <cell r="JX152">
            <v>0</v>
          </cell>
          <cell r="JY152">
            <v>0</v>
          </cell>
          <cell r="JZ152">
            <v>0</v>
          </cell>
          <cell r="KA152">
            <v>477</v>
          </cell>
          <cell r="KB152">
            <v>1003.7</v>
          </cell>
          <cell r="KC152">
            <v>7826</v>
          </cell>
          <cell r="KD152">
            <v>7854956</v>
          </cell>
          <cell r="KE152">
            <v>0</v>
          </cell>
          <cell r="KF152">
            <v>237034</v>
          </cell>
          <cell r="KG152">
            <v>889973</v>
          </cell>
        </row>
        <row r="153">
          <cell r="E153">
            <v>3154</v>
          </cell>
          <cell r="F153">
            <v>3154</v>
          </cell>
          <cell r="G153" t="str">
            <v>IOWA VALLEY</v>
          </cell>
          <cell r="H153" t="str">
            <v>Iowa Valley</v>
          </cell>
          <cell r="I153">
            <v>0</v>
          </cell>
          <cell r="J153">
            <v>0</v>
          </cell>
          <cell r="K153">
            <v>0</v>
          </cell>
          <cell r="L153">
            <v>3154</v>
          </cell>
          <cell r="M153">
            <v>2757114</v>
          </cell>
          <cell r="N153">
            <v>60406</v>
          </cell>
          <cell r="O153">
            <v>468430</v>
          </cell>
          <cell r="P153">
            <v>390200</v>
          </cell>
          <cell r="Q153">
            <v>147200</v>
          </cell>
          <cell r="R153">
            <v>145000</v>
          </cell>
          <cell r="S153">
            <v>7000</v>
          </cell>
          <cell r="T153">
            <v>373750</v>
          </cell>
          <cell r="U153">
            <v>20950</v>
          </cell>
          <cell r="V153">
            <v>4125707</v>
          </cell>
          <cell r="W153">
            <v>17148</v>
          </cell>
          <cell r="X153">
            <v>707200</v>
          </cell>
          <cell r="Y153">
            <v>0</v>
          </cell>
          <cell r="Z153">
            <v>80000</v>
          </cell>
          <cell r="AA153">
            <v>550000</v>
          </cell>
          <cell r="AB153">
            <v>9850105</v>
          </cell>
          <cell r="AC153">
            <v>0</v>
          </cell>
          <cell r="AD153">
            <v>360000</v>
          </cell>
          <cell r="AE153">
            <v>0</v>
          </cell>
          <cell r="AF153">
            <v>10210105</v>
          </cell>
          <cell r="AG153">
            <v>11900343</v>
          </cell>
          <cell r="AH153">
            <v>22110448</v>
          </cell>
          <cell r="AI153">
            <v>5391000</v>
          </cell>
          <cell r="AJ153">
            <v>109888</v>
          </cell>
          <cell r="AK153">
            <v>407000</v>
          </cell>
          <cell r="AL153">
            <v>116500</v>
          </cell>
          <cell r="AM153">
            <v>360000</v>
          </cell>
          <cell r="AN153">
            <v>295000</v>
          </cell>
          <cell r="AO153">
            <v>830000</v>
          </cell>
          <cell r="AP153">
            <v>276800</v>
          </cell>
          <cell r="AQ153">
            <v>0</v>
          </cell>
          <cell r="AR153">
            <v>2395188</v>
          </cell>
          <cell r="AS153">
            <v>430000</v>
          </cell>
          <cell r="AT153">
            <v>8665000</v>
          </cell>
          <cell r="AU153">
            <v>1175000</v>
          </cell>
          <cell r="AV153">
            <v>270379</v>
          </cell>
          <cell r="AW153">
            <v>10110379</v>
          </cell>
          <cell r="AX153">
            <v>18326567</v>
          </cell>
          <cell r="AY153">
            <v>0</v>
          </cell>
          <cell r="AZ153">
            <v>18326567</v>
          </cell>
          <cell r="BA153">
            <v>3783881</v>
          </cell>
          <cell r="BB153">
            <v>22110448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20</v>
          </cell>
          <cell r="BZ153">
            <v>2024</v>
          </cell>
          <cell r="CA153">
            <v>2028</v>
          </cell>
          <cell r="CB153">
            <v>10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20</v>
          </cell>
          <cell r="CN153">
            <v>2021</v>
          </cell>
          <cell r="CO153">
            <v>2030</v>
          </cell>
          <cell r="CP153">
            <v>1.34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0.13500000000000001</v>
          </cell>
          <cell r="CX153">
            <v>4.05</v>
          </cell>
          <cell r="CY153">
            <v>0</v>
          </cell>
          <cell r="CZ153">
            <v>6</v>
          </cell>
          <cell r="DA153">
            <v>394978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6</v>
          </cell>
          <cell r="DI153">
            <v>269967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1548250</v>
          </cell>
          <cell r="DY153">
            <v>33537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1581787</v>
          </cell>
          <cell r="EG153">
            <v>300000</v>
          </cell>
          <cell r="EH153">
            <v>0</v>
          </cell>
          <cell r="EI153">
            <v>1548250</v>
          </cell>
          <cell r="EJ153">
            <v>0</v>
          </cell>
          <cell r="EK153">
            <v>28441</v>
          </cell>
          <cell r="EL153">
            <v>28441</v>
          </cell>
          <cell r="EM153">
            <v>66484</v>
          </cell>
          <cell r="EN153">
            <v>94925</v>
          </cell>
          <cell r="EO153">
            <v>0</v>
          </cell>
          <cell r="EP153">
            <v>0</v>
          </cell>
          <cell r="EQ153">
            <v>0</v>
          </cell>
          <cell r="ER153">
            <v>24855</v>
          </cell>
          <cell r="ES153">
            <v>815945</v>
          </cell>
          <cell r="ET153">
            <v>0</v>
          </cell>
          <cell r="EU153">
            <v>2817512</v>
          </cell>
          <cell r="EV153">
            <v>0</v>
          </cell>
          <cell r="EW153">
            <v>8.5756700000000006</v>
          </cell>
          <cell r="EX153">
            <v>1.6294299999999999</v>
          </cell>
          <cell r="EY153">
            <v>0</v>
          </cell>
          <cell r="EZ153">
            <v>0</v>
          </cell>
          <cell r="FA153">
            <v>0.14116999999999999</v>
          </cell>
          <cell r="FB153">
            <v>0.33</v>
          </cell>
          <cell r="FC153">
            <v>0</v>
          </cell>
          <cell r="FD153">
            <v>0.13500000000000001</v>
          </cell>
          <cell r="FE153">
            <v>4.05</v>
          </cell>
          <cell r="FF153">
            <v>0</v>
          </cell>
          <cell r="FG153">
            <v>14.861269999999999</v>
          </cell>
          <cell r="FH153">
            <v>0</v>
          </cell>
          <cell r="FI153">
            <v>0</v>
          </cell>
          <cell r="FJ153">
            <v>8.4092099999999999</v>
          </cell>
          <cell r="FK153">
            <v>0.16646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5398258</v>
          </cell>
          <cell r="GK153">
            <v>7413</v>
          </cell>
          <cell r="GL153">
            <v>3676848</v>
          </cell>
          <cell r="GM153">
            <v>114393</v>
          </cell>
          <cell r="GN153">
            <v>221538</v>
          </cell>
          <cell r="GO153">
            <v>463461</v>
          </cell>
          <cell r="GP153">
            <v>180547</v>
          </cell>
          <cell r="GQ153">
            <v>7061</v>
          </cell>
          <cell r="GR153">
            <v>29994</v>
          </cell>
          <cell r="GS153">
            <v>32966</v>
          </cell>
          <cell r="GT153">
            <v>0</v>
          </cell>
          <cell r="GU153">
            <v>129045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5398258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276268</v>
          </cell>
          <cell r="HG153">
            <v>0</v>
          </cell>
          <cell r="HH153">
            <v>32906</v>
          </cell>
          <cell r="HI153">
            <v>103782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3817500</v>
          </cell>
          <cell r="HO153">
            <v>0</v>
          </cell>
          <cell r="HP153">
            <v>220163</v>
          </cell>
          <cell r="HQ153">
            <v>392744</v>
          </cell>
          <cell r="HR153">
            <v>183618</v>
          </cell>
          <cell r="HS153">
            <v>3990</v>
          </cell>
          <cell r="HT153">
            <v>31329</v>
          </cell>
          <cell r="HU153">
            <v>34438</v>
          </cell>
          <cell r="HV153">
            <v>0</v>
          </cell>
          <cell r="HW153">
            <v>133434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5362588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276960</v>
          </cell>
          <cell r="II153">
            <v>0</v>
          </cell>
          <cell r="IJ153">
            <v>40646</v>
          </cell>
          <cell r="IK153">
            <v>118343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5362588</v>
          </cell>
          <cell r="IQ153">
            <v>0</v>
          </cell>
          <cell r="IR153">
            <v>0</v>
          </cell>
          <cell r="IS153">
            <v>26.26</v>
          </cell>
          <cell r="IT153">
            <v>4</v>
          </cell>
          <cell r="IU153">
            <v>2.3660000000000001</v>
          </cell>
          <cell r="IV153">
            <v>0.21</v>
          </cell>
          <cell r="IW153">
            <v>504.7</v>
          </cell>
          <cell r="IX153">
            <v>0</v>
          </cell>
          <cell r="IY153">
            <v>10.5</v>
          </cell>
          <cell r="IZ153">
            <v>0</v>
          </cell>
          <cell r="JA153">
            <v>0</v>
          </cell>
          <cell r="JB153">
            <v>0</v>
          </cell>
          <cell r="JC153">
            <v>213</v>
          </cell>
          <cell r="JD153">
            <v>217</v>
          </cell>
          <cell r="JE153">
            <v>0</v>
          </cell>
          <cell r="JF153">
            <v>0</v>
          </cell>
          <cell r="JG153">
            <v>0.64</v>
          </cell>
          <cell r="JH153">
            <v>51.44</v>
          </cell>
          <cell r="JI153">
            <v>2.74</v>
          </cell>
          <cell r="JJ153">
            <v>24.22</v>
          </cell>
          <cell r="JK153">
            <v>24.48</v>
          </cell>
          <cell r="JL153">
            <v>10.96</v>
          </cell>
          <cell r="JM153">
            <v>18.78</v>
          </cell>
          <cell r="JN153">
            <v>28.08</v>
          </cell>
          <cell r="JO153">
            <v>57.82</v>
          </cell>
          <cell r="JP153">
            <v>26.26</v>
          </cell>
          <cell r="JQ153">
            <v>0.42</v>
          </cell>
          <cell r="JR153">
            <v>4</v>
          </cell>
          <cell r="JS153">
            <v>0</v>
          </cell>
          <cell r="JT153">
            <v>7635</v>
          </cell>
          <cell r="JU153">
            <v>2.6429999999999998</v>
          </cell>
          <cell r="JV153">
            <v>9531</v>
          </cell>
          <cell r="JW153">
            <v>500</v>
          </cell>
          <cell r="JX153">
            <v>0</v>
          </cell>
          <cell r="JY153">
            <v>0</v>
          </cell>
          <cell r="JZ153">
            <v>0</v>
          </cell>
          <cell r="KA153">
            <v>218</v>
          </cell>
          <cell r="KB153">
            <v>504.7</v>
          </cell>
          <cell r="KC153">
            <v>7826</v>
          </cell>
          <cell r="KD153">
            <v>3949782</v>
          </cell>
          <cell r="KE153">
            <v>0</v>
          </cell>
          <cell r="KF153">
            <v>229482</v>
          </cell>
          <cell r="KG153">
            <v>452499</v>
          </cell>
        </row>
        <row r="154">
          <cell r="E154">
            <v>3186</v>
          </cell>
          <cell r="F154">
            <v>3186</v>
          </cell>
          <cell r="G154" t="str">
            <v>JANESVILLE</v>
          </cell>
          <cell r="H154" t="str">
            <v>Janesville</v>
          </cell>
          <cell r="I154">
            <v>0</v>
          </cell>
          <cell r="J154">
            <v>0</v>
          </cell>
          <cell r="K154">
            <v>0</v>
          </cell>
          <cell r="L154">
            <v>3186</v>
          </cell>
          <cell r="M154">
            <v>2256791</v>
          </cell>
          <cell r="N154">
            <v>140213</v>
          </cell>
          <cell r="O154">
            <v>220860</v>
          </cell>
          <cell r="P154">
            <v>691000</v>
          </cell>
          <cell r="Q154">
            <v>58700</v>
          </cell>
          <cell r="R154">
            <v>140000</v>
          </cell>
          <cell r="S154">
            <v>170000</v>
          </cell>
          <cell r="T154">
            <v>246270</v>
          </cell>
          <cell r="U154">
            <v>0</v>
          </cell>
          <cell r="V154">
            <v>3480339</v>
          </cell>
          <cell r="W154">
            <v>13934</v>
          </cell>
          <cell r="X154">
            <v>617600</v>
          </cell>
          <cell r="Y154">
            <v>0</v>
          </cell>
          <cell r="Z154">
            <v>25000</v>
          </cell>
          <cell r="AA154">
            <v>92815</v>
          </cell>
          <cell r="AB154">
            <v>8153522</v>
          </cell>
          <cell r="AC154">
            <v>0</v>
          </cell>
          <cell r="AD154">
            <v>156900</v>
          </cell>
          <cell r="AE154">
            <v>0</v>
          </cell>
          <cell r="AF154">
            <v>8310422</v>
          </cell>
          <cell r="AG154">
            <v>2933858</v>
          </cell>
          <cell r="AH154">
            <v>11244280</v>
          </cell>
          <cell r="AI154">
            <v>4820000</v>
          </cell>
          <cell r="AJ154">
            <v>45000</v>
          </cell>
          <cell r="AK154">
            <v>223000</v>
          </cell>
          <cell r="AL154">
            <v>241000</v>
          </cell>
          <cell r="AM154">
            <v>500000</v>
          </cell>
          <cell r="AN154">
            <v>220000</v>
          </cell>
          <cell r="AO154">
            <v>504000</v>
          </cell>
          <cell r="AP154">
            <v>520000</v>
          </cell>
          <cell r="AQ154">
            <v>0</v>
          </cell>
          <cell r="AR154">
            <v>2253000</v>
          </cell>
          <cell r="AS154">
            <v>440000</v>
          </cell>
          <cell r="AT154">
            <v>625000</v>
          </cell>
          <cell r="AU154">
            <v>780000</v>
          </cell>
          <cell r="AV154">
            <v>246733</v>
          </cell>
          <cell r="AW154">
            <v>1651733</v>
          </cell>
          <cell r="AX154">
            <v>9164733</v>
          </cell>
          <cell r="AY154">
            <v>156900</v>
          </cell>
          <cell r="AZ154">
            <v>9321633</v>
          </cell>
          <cell r="BA154">
            <v>1922647</v>
          </cell>
          <cell r="BB154">
            <v>11244280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20</v>
          </cell>
          <cell r="BZ154">
            <v>2024</v>
          </cell>
          <cell r="CA154">
            <v>2028</v>
          </cell>
          <cell r="CB154">
            <v>10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4.05</v>
          </cell>
          <cell r="CY154">
            <v>0</v>
          </cell>
          <cell r="CZ154">
            <v>6</v>
          </cell>
          <cell r="DA154">
            <v>341775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1472328</v>
          </cell>
          <cell r="DY154">
            <v>9783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1482111</v>
          </cell>
          <cell r="EG154">
            <v>250000</v>
          </cell>
          <cell r="EH154">
            <v>0</v>
          </cell>
          <cell r="EI154">
            <v>1472328</v>
          </cell>
          <cell r="EJ154">
            <v>0</v>
          </cell>
          <cell r="EK154">
            <v>0</v>
          </cell>
          <cell r="EL154">
            <v>0</v>
          </cell>
          <cell r="EM154">
            <v>55802</v>
          </cell>
          <cell r="EN154">
            <v>55802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609119</v>
          </cell>
          <cell r="ET154">
            <v>0</v>
          </cell>
          <cell r="EU154">
            <v>2397032</v>
          </cell>
          <cell r="EV154">
            <v>0</v>
          </cell>
          <cell r="EW154">
            <v>8.8965999999999994</v>
          </cell>
          <cell r="EX154">
            <v>1.50081</v>
          </cell>
          <cell r="EY154">
            <v>0</v>
          </cell>
          <cell r="EZ154">
            <v>0</v>
          </cell>
          <cell r="FA154">
            <v>0</v>
          </cell>
          <cell r="FB154">
            <v>0.33</v>
          </cell>
          <cell r="FC154">
            <v>0</v>
          </cell>
          <cell r="FD154">
            <v>0</v>
          </cell>
          <cell r="FE154">
            <v>3.6021800000000002</v>
          </cell>
          <cell r="FF154">
            <v>0</v>
          </cell>
          <cell r="FG154">
            <v>14.32959</v>
          </cell>
          <cell r="FH154">
            <v>0</v>
          </cell>
          <cell r="FI154">
            <v>0</v>
          </cell>
          <cell r="FJ154">
            <v>8.8387499999999992</v>
          </cell>
          <cell r="FK154">
            <v>5.7849999999999999E-2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4522620</v>
          </cell>
          <cell r="GK154">
            <v>7453</v>
          </cell>
          <cell r="GL154">
            <v>3263669</v>
          </cell>
          <cell r="GM154">
            <v>0</v>
          </cell>
          <cell r="GN154">
            <v>57366</v>
          </cell>
          <cell r="GO154">
            <v>420871</v>
          </cell>
          <cell r="GP154">
            <v>161926</v>
          </cell>
          <cell r="GQ154">
            <v>0</v>
          </cell>
          <cell r="GR154">
            <v>27418</v>
          </cell>
          <cell r="GS154">
            <v>30578</v>
          </cell>
          <cell r="GT154">
            <v>0</v>
          </cell>
          <cell r="GU154">
            <v>75028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4522620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237008</v>
          </cell>
          <cell r="HG154">
            <v>0</v>
          </cell>
          <cell r="HH154">
            <v>18265</v>
          </cell>
          <cell r="HI154">
            <v>81543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3383908</v>
          </cell>
          <cell r="HO154">
            <v>0</v>
          </cell>
          <cell r="HP154">
            <v>133207</v>
          </cell>
          <cell r="HQ154">
            <v>432563</v>
          </cell>
          <cell r="HR154">
            <v>167706</v>
          </cell>
          <cell r="HS154">
            <v>0</v>
          </cell>
          <cell r="HT154">
            <v>28174</v>
          </cell>
          <cell r="HU154">
            <v>31412</v>
          </cell>
          <cell r="HV154">
            <v>0</v>
          </cell>
          <cell r="HW154">
            <v>128155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4807336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243845</v>
          </cell>
          <cell r="II154">
            <v>0</v>
          </cell>
          <cell r="IJ154">
            <v>20933</v>
          </cell>
          <cell r="IK154">
            <v>148883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4807336</v>
          </cell>
          <cell r="IQ154">
            <v>0</v>
          </cell>
          <cell r="IR154">
            <v>0</v>
          </cell>
          <cell r="IS154">
            <v>15.88</v>
          </cell>
          <cell r="IT154">
            <v>10</v>
          </cell>
          <cell r="IU154">
            <v>1.476</v>
          </cell>
          <cell r="IV154">
            <v>0</v>
          </cell>
          <cell r="IW154">
            <v>428.7</v>
          </cell>
          <cell r="IX154">
            <v>0</v>
          </cell>
          <cell r="IY154">
            <v>18.5</v>
          </cell>
          <cell r="IZ154">
            <v>0</v>
          </cell>
          <cell r="JA154">
            <v>0</v>
          </cell>
          <cell r="JB154">
            <v>0</v>
          </cell>
          <cell r="JC154">
            <v>212</v>
          </cell>
          <cell r="JD154">
            <v>210</v>
          </cell>
          <cell r="JE154">
            <v>0</v>
          </cell>
          <cell r="JF154">
            <v>0</v>
          </cell>
          <cell r="JG154">
            <v>0.59</v>
          </cell>
          <cell r="JH154">
            <v>56.36</v>
          </cell>
          <cell r="JI154">
            <v>10.96</v>
          </cell>
          <cell r="JJ154">
            <v>18.760000000000002</v>
          </cell>
          <cell r="JK154">
            <v>26.64</v>
          </cell>
          <cell r="JL154">
            <v>10.96</v>
          </cell>
          <cell r="JM154">
            <v>17.55</v>
          </cell>
          <cell r="JN154">
            <v>21.6</v>
          </cell>
          <cell r="JO154">
            <v>50.11</v>
          </cell>
          <cell r="JP154">
            <v>14.41</v>
          </cell>
          <cell r="JQ154">
            <v>0</v>
          </cell>
          <cell r="JR154">
            <v>22</v>
          </cell>
          <cell r="JS154">
            <v>0</v>
          </cell>
          <cell r="JT154">
            <v>7675</v>
          </cell>
          <cell r="JU154">
            <v>1.365</v>
          </cell>
          <cell r="JV154">
            <v>13506</v>
          </cell>
          <cell r="JW154">
            <v>440.9</v>
          </cell>
          <cell r="JX154">
            <v>0</v>
          </cell>
          <cell r="JY154">
            <v>0</v>
          </cell>
          <cell r="JZ154">
            <v>0</v>
          </cell>
          <cell r="KA154">
            <v>204</v>
          </cell>
          <cell r="KB154">
            <v>428.7</v>
          </cell>
          <cell r="KC154">
            <v>7866</v>
          </cell>
          <cell r="KD154">
            <v>3372154</v>
          </cell>
          <cell r="KE154">
            <v>45593</v>
          </cell>
          <cell r="KF154">
            <v>124086</v>
          </cell>
          <cell r="KG154">
            <v>394165</v>
          </cell>
        </row>
        <row r="155">
          <cell r="E155">
            <v>3204</v>
          </cell>
          <cell r="F155">
            <v>3204</v>
          </cell>
          <cell r="G155" t="str">
            <v>JESUP</v>
          </cell>
          <cell r="H155" t="str">
            <v>Jesup</v>
          </cell>
          <cell r="I155">
            <v>0</v>
          </cell>
          <cell r="J155">
            <v>0</v>
          </cell>
          <cell r="K155">
            <v>0</v>
          </cell>
          <cell r="L155">
            <v>3204</v>
          </cell>
          <cell r="M155">
            <v>5041978</v>
          </cell>
          <cell r="N155">
            <v>143104</v>
          </cell>
          <cell r="O155">
            <v>0</v>
          </cell>
          <cell r="P155">
            <v>525000</v>
          </cell>
          <cell r="Q155">
            <v>62000</v>
          </cell>
          <cell r="R155">
            <v>300000</v>
          </cell>
          <cell r="S155">
            <v>220000</v>
          </cell>
          <cell r="T155">
            <v>671000</v>
          </cell>
          <cell r="U155">
            <v>0</v>
          </cell>
          <cell r="V155">
            <v>7014257</v>
          </cell>
          <cell r="W155">
            <v>27419</v>
          </cell>
          <cell r="X155">
            <v>1055000</v>
          </cell>
          <cell r="Y155">
            <v>0</v>
          </cell>
          <cell r="Z155">
            <v>90000</v>
          </cell>
          <cell r="AA155">
            <v>304000</v>
          </cell>
          <cell r="AB155">
            <v>15453758</v>
          </cell>
          <cell r="AC155">
            <v>0</v>
          </cell>
          <cell r="AD155">
            <v>592083</v>
          </cell>
          <cell r="AE155">
            <v>0</v>
          </cell>
          <cell r="AF155">
            <v>16045841</v>
          </cell>
          <cell r="AG155">
            <v>9786431</v>
          </cell>
          <cell r="AH155">
            <v>25832272</v>
          </cell>
          <cell r="AI155">
            <v>9381000</v>
          </cell>
          <cell r="AJ155">
            <v>403400</v>
          </cell>
          <cell r="AK155">
            <v>478700</v>
          </cell>
          <cell r="AL155">
            <v>436400</v>
          </cell>
          <cell r="AM155">
            <v>710000</v>
          </cell>
          <cell r="AN155">
            <v>272400</v>
          </cell>
          <cell r="AO155">
            <v>1507000</v>
          </cell>
          <cell r="AP155">
            <v>479900</v>
          </cell>
          <cell r="AQ155">
            <v>0</v>
          </cell>
          <cell r="AR155">
            <v>4287800</v>
          </cell>
          <cell r="AS155">
            <v>852000</v>
          </cell>
          <cell r="AT155">
            <v>9025000</v>
          </cell>
          <cell r="AU155">
            <v>1500000</v>
          </cell>
          <cell r="AV155">
            <v>508887</v>
          </cell>
          <cell r="AW155">
            <v>11033887</v>
          </cell>
          <cell r="AX155">
            <v>25554687</v>
          </cell>
          <cell r="AY155">
            <v>592083</v>
          </cell>
          <cell r="AZ155">
            <v>26156870</v>
          </cell>
          <cell r="BA155">
            <v>-324598</v>
          </cell>
          <cell r="BB155">
            <v>25832272</v>
          </cell>
          <cell r="BC155">
            <v>0</v>
          </cell>
          <cell r="BD155">
            <v>0</v>
          </cell>
          <cell r="BE155">
            <v>10100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2024</v>
          </cell>
          <cell r="CA155">
            <v>2028</v>
          </cell>
          <cell r="CB155">
            <v>10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2.7</v>
          </cell>
          <cell r="CY155">
            <v>0</v>
          </cell>
          <cell r="CZ155">
            <v>0</v>
          </cell>
          <cell r="DA155">
            <v>689472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2916158</v>
          </cell>
          <cell r="DY155">
            <v>497730</v>
          </cell>
          <cell r="DZ155">
            <v>0</v>
          </cell>
          <cell r="EA155">
            <v>0</v>
          </cell>
          <cell r="EB155">
            <v>0</v>
          </cell>
          <cell r="EC155">
            <v>450000</v>
          </cell>
          <cell r="ED155">
            <v>0</v>
          </cell>
          <cell r="EE155">
            <v>0</v>
          </cell>
          <cell r="EF155">
            <v>3863888</v>
          </cell>
          <cell r="EG155">
            <v>260000</v>
          </cell>
          <cell r="EH155">
            <v>0</v>
          </cell>
          <cell r="EI155">
            <v>3366158</v>
          </cell>
          <cell r="EJ155">
            <v>0</v>
          </cell>
          <cell r="EK155">
            <v>0</v>
          </cell>
          <cell r="EL155">
            <v>0</v>
          </cell>
          <cell r="EM155">
            <v>115574</v>
          </cell>
          <cell r="EN155">
            <v>115574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945608</v>
          </cell>
          <cell r="ET155">
            <v>0</v>
          </cell>
          <cell r="EU155">
            <v>5185068</v>
          </cell>
          <cell r="EV155">
            <v>0</v>
          </cell>
          <cell r="EW155">
            <v>11.096069999999999</v>
          </cell>
          <cell r="EX155">
            <v>0.74728000000000006</v>
          </cell>
          <cell r="EY155">
            <v>0</v>
          </cell>
          <cell r="EZ155">
            <v>0</v>
          </cell>
          <cell r="FA155">
            <v>0</v>
          </cell>
          <cell r="FB155">
            <v>0.33</v>
          </cell>
          <cell r="FC155">
            <v>0</v>
          </cell>
          <cell r="FD155">
            <v>0</v>
          </cell>
          <cell r="FE155">
            <v>2.7</v>
          </cell>
          <cell r="FF155">
            <v>0</v>
          </cell>
          <cell r="FG155">
            <v>14.87335</v>
          </cell>
          <cell r="FH155">
            <v>0</v>
          </cell>
          <cell r="FI155">
            <v>0</v>
          </cell>
          <cell r="FJ155">
            <v>9.6748999999999992</v>
          </cell>
          <cell r="FK155">
            <v>1.42117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9414112</v>
          </cell>
          <cell r="GK155">
            <v>7413</v>
          </cell>
          <cell r="GL155">
            <v>6770293</v>
          </cell>
          <cell r="GM155">
            <v>0</v>
          </cell>
          <cell r="GN155">
            <v>166481</v>
          </cell>
          <cell r="GO155">
            <v>884816</v>
          </cell>
          <cell r="GP155">
            <v>338237</v>
          </cell>
          <cell r="GQ155">
            <v>0</v>
          </cell>
          <cell r="GR155">
            <v>62237</v>
          </cell>
          <cell r="GS155">
            <v>69409</v>
          </cell>
          <cell r="GT155">
            <v>0</v>
          </cell>
          <cell r="GU155">
            <v>147995</v>
          </cell>
          <cell r="GV155">
            <v>0</v>
          </cell>
          <cell r="GW155">
            <v>0</v>
          </cell>
          <cell r="GX155">
            <v>0</v>
          </cell>
          <cell r="GY155">
            <v>-13666</v>
          </cell>
          <cell r="GZ155">
            <v>9414112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489086</v>
          </cell>
          <cell r="HG155">
            <v>0</v>
          </cell>
          <cell r="HH155">
            <v>45912</v>
          </cell>
          <cell r="HI155">
            <v>229803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6826454</v>
          </cell>
          <cell r="HO155">
            <v>11542</v>
          </cell>
          <cell r="HP155">
            <v>212642</v>
          </cell>
          <cell r="HQ155">
            <v>920628</v>
          </cell>
          <cell r="HR155">
            <v>342211</v>
          </cell>
          <cell r="HS155">
            <v>0</v>
          </cell>
          <cell r="HT155">
            <v>62720</v>
          </cell>
          <cell r="HU155">
            <v>69929</v>
          </cell>
          <cell r="HV155">
            <v>0</v>
          </cell>
          <cell r="HW155">
            <v>165699</v>
          </cell>
          <cell r="HX155">
            <v>0</v>
          </cell>
          <cell r="HY155">
            <v>0</v>
          </cell>
          <cell r="HZ155">
            <v>0</v>
          </cell>
          <cell r="IA155">
            <v>14826</v>
          </cell>
          <cell r="IB155">
            <v>9617240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495413</v>
          </cell>
          <cell r="II155">
            <v>0</v>
          </cell>
          <cell r="IJ155">
            <v>53876</v>
          </cell>
          <cell r="IK155">
            <v>232868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9617240</v>
          </cell>
          <cell r="IQ155">
            <v>0</v>
          </cell>
          <cell r="IR155">
            <v>0.2</v>
          </cell>
          <cell r="IS155">
            <v>12.41</v>
          </cell>
          <cell r="IT155">
            <v>110</v>
          </cell>
          <cell r="IU155">
            <v>3.0310000000000001</v>
          </cell>
          <cell r="IV155">
            <v>12.41</v>
          </cell>
          <cell r="IW155">
            <v>873.7</v>
          </cell>
          <cell r="IX155">
            <v>0</v>
          </cell>
          <cell r="IY155">
            <v>35.5</v>
          </cell>
          <cell r="IZ155">
            <v>0</v>
          </cell>
          <cell r="JA155">
            <v>0</v>
          </cell>
          <cell r="JB155">
            <v>0</v>
          </cell>
          <cell r="JC155">
            <v>432</v>
          </cell>
          <cell r="JD155">
            <v>439</v>
          </cell>
          <cell r="JE155">
            <v>0</v>
          </cell>
          <cell r="JF155">
            <v>0</v>
          </cell>
          <cell r="JG155">
            <v>1.21</v>
          </cell>
          <cell r="JH155">
            <v>120.58</v>
          </cell>
          <cell r="JI155">
            <v>63.02</v>
          </cell>
          <cell r="JJ155">
            <v>23</v>
          </cell>
          <cell r="JK155">
            <v>34.56</v>
          </cell>
          <cell r="JL155">
            <v>50.69</v>
          </cell>
          <cell r="JM155">
            <v>18.170000000000002</v>
          </cell>
          <cell r="JN155">
            <v>36.72</v>
          </cell>
          <cell r="JO155">
            <v>105.58</v>
          </cell>
          <cell r="JP155">
            <v>17.37</v>
          </cell>
          <cell r="JQ155">
            <v>11.21</v>
          </cell>
          <cell r="JR155">
            <v>109</v>
          </cell>
          <cell r="JS155">
            <v>0.4</v>
          </cell>
          <cell r="JT155">
            <v>7635</v>
          </cell>
          <cell r="JU155">
            <v>3.1030000000000002</v>
          </cell>
          <cell r="JV155">
            <v>1487</v>
          </cell>
          <cell r="JW155">
            <v>894.1</v>
          </cell>
          <cell r="JX155">
            <v>0.96299999999999997</v>
          </cell>
          <cell r="JY155">
            <v>-282</v>
          </cell>
          <cell r="JZ155">
            <v>6499</v>
          </cell>
          <cell r="KA155">
            <v>418</v>
          </cell>
          <cell r="KB155">
            <v>873.7</v>
          </cell>
          <cell r="KC155">
            <v>7826</v>
          </cell>
          <cell r="KD155">
            <v>6837576</v>
          </cell>
          <cell r="KE155">
            <v>57143</v>
          </cell>
          <cell r="KF155">
            <v>247951</v>
          </cell>
          <cell r="KG155">
            <v>826269</v>
          </cell>
        </row>
        <row r="156">
          <cell r="E156">
            <v>3231</v>
          </cell>
          <cell r="F156">
            <v>3231</v>
          </cell>
          <cell r="G156" t="str">
            <v>JOHNSTON</v>
          </cell>
          <cell r="H156" t="str">
            <v>Johnston</v>
          </cell>
          <cell r="I156">
            <v>0</v>
          </cell>
          <cell r="J156">
            <v>0</v>
          </cell>
          <cell r="K156">
            <v>0</v>
          </cell>
          <cell r="L156">
            <v>3231</v>
          </cell>
          <cell r="M156">
            <v>40654089</v>
          </cell>
          <cell r="N156">
            <v>666562</v>
          </cell>
          <cell r="O156">
            <v>0</v>
          </cell>
          <cell r="P156">
            <v>6900000</v>
          </cell>
          <cell r="Q156">
            <v>1330000</v>
          </cell>
          <cell r="R156">
            <v>2100000</v>
          </cell>
          <cell r="S156">
            <v>1003500</v>
          </cell>
          <cell r="T156">
            <v>4955000</v>
          </cell>
          <cell r="U156">
            <v>120000</v>
          </cell>
          <cell r="V156">
            <v>51896120</v>
          </cell>
          <cell r="W156">
            <v>203572</v>
          </cell>
          <cell r="X156">
            <v>9675000</v>
          </cell>
          <cell r="Y156">
            <v>0</v>
          </cell>
          <cell r="Z156">
            <v>750000</v>
          </cell>
          <cell r="AA156">
            <v>4700000</v>
          </cell>
          <cell r="AB156">
            <v>124953843</v>
          </cell>
          <cell r="AC156">
            <v>0</v>
          </cell>
          <cell r="AD156">
            <v>6340000</v>
          </cell>
          <cell r="AE156">
            <v>10000</v>
          </cell>
          <cell r="AF156">
            <v>131303843</v>
          </cell>
          <cell r="AG156">
            <v>46843569</v>
          </cell>
          <cell r="AH156">
            <v>178147412</v>
          </cell>
          <cell r="AI156">
            <v>73675088</v>
          </cell>
          <cell r="AJ156">
            <v>2660006</v>
          </cell>
          <cell r="AK156">
            <v>4849250</v>
          </cell>
          <cell r="AL156">
            <v>2032776</v>
          </cell>
          <cell r="AM156">
            <v>3818185</v>
          </cell>
          <cell r="AN156">
            <v>2637269</v>
          </cell>
          <cell r="AO156">
            <v>11986303</v>
          </cell>
          <cell r="AP156">
            <v>6337031</v>
          </cell>
          <cell r="AQ156">
            <v>0</v>
          </cell>
          <cell r="AR156">
            <v>34320820</v>
          </cell>
          <cell r="AS156">
            <v>6522893</v>
          </cell>
          <cell r="AT156">
            <v>7000000</v>
          </cell>
          <cell r="AU156">
            <v>5995000</v>
          </cell>
          <cell r="AV156">
            <v>3716092</v>
          </cell>
          <cell r="AW156">
            <v>16711092</v>
          </cell>
          <cell r="AX156">
            <v>131229893</v>
          </cell>
          <cell r="AY156">
            <v>6340000</v>
          </cell>
          <cell r="AZ156">
            <v>137569893</v>
          </cell>
          <cell r="BA156">
            <v>40577519</v>
          </cell>
          <cell r="BB156">
            <v>178147412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2022</v>
          </cell>
          <cell r="CA156">
            <v>2026</v>
          </cell>
          <cell r="CB156">
            <v>10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2024</v>
          </cell>
          <cell r="CO156">
            <v>2033</v>
          </cell>
          <cell r="CP156">
            <v>1.34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4.05</v>
          </cell>
          <cell r="CY156">
            <v>0</v>
          </cell>
          <cell r="CZ156">
            <v>0</v>
          </cell>
          <cell r="DA156">
            <v>5386224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4558653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23850147</v>
          </cell>
          <cell r="DY156">
            <v>3962645</v>
          </cell>
          <cell r="DZ156">
            <v>0</v>
          </cell>
          <cell r="EA156">
            <v>0</v>
          </cell>
          <cell r="EB156">
            <v>0</v>
          </cell>
          <cell r="EC156">
            <v>3011624</v>
          </cell>
          <cell r="ED156">
            <v>0</v>
          </cell>
          <cell r="EE156">
            <v>0</v>
          </cell>
          <cell r="EF156">
            <v>30824416</v>
          </cell>
          <cell r="EG156">
            <v>4815000</v>
          </cell>
          <cell r="EH156">
            <v>0</v>
          </cell>
          <cell r="EI156">
            <v>26861771</v>
          </cell>
          <cell r="EJ156">
            <v>0</v>
          </cell>
          <cell r="EK156">
            <v>4558653</v>
          </cell>
          <cell r="EL156">
            <v>4558653</v>
          </cell>
          <cell r="EM156">
            <v>1122653</v>
          </cell>
          <cell r="EN156">
            <v>5681306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41320726</v>
          </cell>
          <cell r="EV156">
            <v>0</v>
          </cell>
          <cell r="EW156">
            <v>10.53844</v>
          </cell>
          <cell r="EX156">
            <v>1.6802299999999999</v>
          </cell>
          <cell r="EY156">
            <v>0</v>
          </cell>
          <cell r="EZ156">
            <v>0</v>
          </cell>
          <cell r="FA156">
            <v>1.34</v>
          </cell>
          <cell r="FB156">
            <v>0.33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13.888669999999999</v>
          </cell>
          <cell r="FH156">
            <v>0</v>
          </cell>
          <cell r="FI156">
            <v>0</v>
          </cell>
          <cell r="FJ156">
            <v>9.3736300000000004</v>
          </cell>
          <cell r="FK156">
            <v>1.1648099999999999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71405541</v>
          </cell>
          <cell r="GK156">
            <v>7413</v>
          </cell>
          <cell r="GL156">
            <v>51793890</v>
          </cell>
          <cell r="GM156">
            <v>0</v>
          </cell>
          <cell r="GN156">
            <v>1299484</v>
          </cell>
          <cell r="GO156">
            <v>5877694</v>
          </cell>
          <cell r="GP156">
            <v>2459658</v>
          </cell>
          <cell r="GQ156">
            <v>0</v>
          </cell>
          <cell r="GR156">
            <v>445220</v>
          </cell>
          <cell r="GS156">
            <v>488981</v>
          </cell>
          <cell r="GT156">
            <v>0</v>
          </cell>
          <cell r="GU156">
            <v>1395675</v>
          </cell>
          <cell r="GV156">
            <v>0</v>
          </cell>
          <cell r="GW156">
            <v>0</v>
          </cell>
          <cell r="GX156">
            <v>0</v>
          </cell>
          <cell r="GY156">
            <v>29848</v>
          </cell>
          <cell r="GZ156">
            <v>71405541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3769041</v>
          </cell>
          <cell r="HG156">
            <v>0</v>
          </cell>
          <cell r="HH156">
            <v>205325</v>
          </cell>
          <cell r="HI156">
            <v>1015395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53328948</v>
          </cell>
          <cell r="HO156">
            <v>0</v>
          </cell>
          <cell r="HP156">
            <v>1472875</v>
          </cell>
          <cell r="HQ156">
            <v>6119987</v>
          </cell>
          <cell r="HR156">
            <v>2537422</v>
          </cell>
          <cell r="HS156">
            <v>0</v>
          </cell>
          <cell r="HT156">
            <v>459592</v>
          </cell>
          <cell r="HU156">
            <v>504855</v>
          </cell>
          <cell r="HV156">
            <v>0</v>
          </cell>
          <cell r="HW156">
            <v>1394507</v>
          </cell>
          <cell r="HX156">
            <v>0</v>
          </cell>
          <cell r="HY156">
            <v>0</v>
          </cell>
          <cell r="HZ156">
            <v>0</v>
          </cell>
          <cell r="IA156">
            <v>-77488</v>
          </cell>
          <cell r="IB156">
            <v>73570797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3894080</v>
          </cell>
          <cell r="II156">
            <v>0</v>
          </cell>
          <cell r="IJ156">
            <v>236604</v>
          </cell>
          <cell r="IK156">
            <v>927653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73570797</v>
          </cell>
          <cell r="IQ156">
            <v>0</v>
          </cell>
          <cell r="IR156">
            <v>0</v>
          </cell>
          <cell r="IS156">
            <v>65.34</v>
          </cell>
          <cell r="IT156">
            <v>423</v>
          </cell>
          <cell r="IU156">
            <v>27.311</v>
          </cell>
          <cell r="IV156">
            <v>100.26</v>
          </cell>
          <cell r="IW156">
            <v>6838.4</v>
          </cell>
          <cell r="IX156">
            <v>0</v>
          </cell>
          <cell r="IY156">
            <v>114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-1</v>
          </cell>
          <cell r="JF156">
            <v>-7635</v>
          </cell>
          <cell r="JG156">
            <v>0</v>
          </cell>
          <cell r="JH156">
            <v>801.57</v>
          </cell>
          <cell r="JI156">
            <v>268.52</v>
          </cell>
          <cell r="JJ156">
            <v>260.89</v>
          </cell>
          <cell r="JK156">
            <v>272.16000000000003</v>
          </cell>
          <cell r="JL156">
            <v>272.63</v>
          </cell>
          <cell r="JM156">
            <v>236.67</v>
          </cell>
          <cell r="JN156">
            <v>293.76</v>
          </cell>
          <cell r="JO156">
            <v>803.06</v>
          </cell>
          <cell r="JP156">
            <v>78.73</v>
          </cell>
          <cell r="JQ156">
            <v>104.72</v>
          </cell>
          <cell r="JR156">
            <v>455</v>
          </cell>
          <cell r="JS156">
            <v>0</v>
          </cell>
          <cell r="JT156">
            <v>7635</v>
          </cell>
          <cell r="JU156">
            <v>28.143999999999998</v>
          </cell>
          <cell r="JV156">
            <v>4048</v>
          </cell>
          <cell r="JW156">
            <v>6984.8</v>
          </cell>
          <cell r="JX156">
            <v>0.88700000000000001</v>
          </cell>
          <cell r="JY156">
            <v>6772</v>
          </cell>
          <cell r="JZ156">
            <v>5986</v>
          </cell>
          <cell r="KA156">
            <v>0</v>
          </cell>
          <cell r="KB156">
            <v>6838.4</v>
          </cell>
          <cell r="KC156">
            <v>7826</v>
          </cell>
          <cell r="KD156">
            <v>53517318</v>
          </cell>
          <cell r="KE156">
            <v>344919</v>
          </cell>
          <cell r="KF156">
            <v>1655935</v>
          </cell>
          <cell r="KG156">
            <v>6284748</v>
          </cell>
        </row>
        <row r="157">
          <cell r="E157">
            <v>3312</v>
          </cell>
          <cell r="F157">
            <v>3312</v>
          </cell>
          <cell r="G157" t="str">
            <v>KEOKUK</v>
          </cell>
          <cell r="H157" t="str">
            <v>Keokuk</v>
          </cell>
          <cell r="I157">
            <v>0</v>
          </cell>
          <cell r="J157">
            <v>0</v>
          </cell>
          <cell r="K157">
            <v>0</v>
          </cell>
          <cell r="L157">
            <v>3312</v>
          </cell>
          <cell r="M157">
            <v>5449928</v>
          </cell>
          <cell r="N157">
            <v>654233</v>
          </cell>
          <cell r="O157">
            <v>0</v>
          </cell>
          <cell r="P157">
            <v>100000</v>
          </cell>
          <cell r="Q157">
            <v>227000</v>
          </cell>
          <cell r="R157">
            <v>100000</v>
          </cell>
          <cell r="S157">
            <v>325000</v>
          </cell>
          <cell r="T157">
            <v>205000</v>
          </cell>
          <cell r="U157">
            <v>2000</v>
          </cell>
          <cell r="V157">
            <v>17697871</v>
          </cell>
          <cell r="W157">
            <v>103479</v>
          </cell>
          <cell r="X157">
            <v>2908000</v>
          </cell>
          <cell r="Y157">
            <v>0</v>
          </cell>
          <cell r="Z157">
            <v>625000</v>
          </cell>
          <cell r="AA157">
            <v>4400000</v>
          </cell>
          <cell r="AB157">
            <v>32797511</v>
          </cell>
          <cell r="AC157">
            <v>0</v>
          </cell>
          <cell r="AD157">
            <v>1829792</v>
          </cell>
          <cell r="AE157">
            <v>0</v>
          </cell>
          <cell r="AF157">
            <v>34627303</v>
          </cell>
          <cell r="AG157">
            <v>13249331</v>
          </cell>
          <cell r="AH157">
            <v>47876634</v>
          </cell>
          <cell r="AI157">
            <v>21075000</v>
          </cell>
          <cell r="AJ157">
            <v>1500000</v>
          </cell>
          <cell r="AK157">
            <v>1500000</v>
          </cell>
          <cell r="AL157">
            <v>1050000</v>
          </cell>
          <cell r="AM157">
            <v>1535000</v>
          </cell>
          <cell r="AN157">
            <v>1453000</v>
          </cell>
          <cell r="AO157">
            <v>2990000</v>
          </cell>
          <cell r="AP157">
            <v>1100000</v>
          </cell>
          <cell r="AQ157">
            <v>0</v>
          </cell>
          <cell r="AR157">
            <v>11128000</v>
          </cell>
          <cell r="AS157">
            <v>1610000</v>
          </cell>
          <cell r="AT157">
            <v>4700000</v>
          </cell>
          <cell r="AU157">
            <v>1179778</v>
          </cell>
          <cell r="AV157">
            <v>1050931</v>
          </cell>
          <cell r="AW157">
            <v>6930709</v>
          </cell>
          <cell r="AX157">
            <v>40743709</v>
          </cell>
          <cell r="AY157">
            <v>1829792</v>
          </cell>
          <cell r="AZ157">
            <v>42573501</v>
          </cell>
          <cell r="BA157">
            <v>5303133</v>
          </cell>
          <cell r="BB157">
            <v>47876634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2024</v>
          </cell>
          <cell r="CA157">
            <v>2028</v>
          </cell>
          <cell r="CB157">
            <v>10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2020</v>
          </cell>
          <cell r="CO157">
            <v>2029</v>
          </cell>
          <cell r="CP157">
            <v>1.34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2.7</v>
          </cell>
          <cell r="CY157">
            <v>0</v>
          </cell>
          <cell r="CZ157">
            <v>0</v>
          </cell>
          <cell r="DA157">
            <v>1427697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588864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3931526</v>
          </cell>
          <cell r="DY157">
            <v>707567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4639093</v>
          </cell>
          <cell r="EG157">
            <v>725000</v>
          </cell>
          <cell r="EH157">
            <v>0</v>
          </cell>
          <cell r="EI157">
            <v>3931526</v>
          </cell>
          <cell r="EJ157">
            <v>0</v>
          </cell>
          <cell r="EK157">
            <v>588864</v>
          </cell>
          <cell r="EL157">
            <v>588864</v>
          </cell>
          <cell r="EM157">
            <v>145019</v>
          </cell>
          <cell r="EN157">
            <v>733883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6097978</v>
          </cell>
          <cell r="EV157">
            <v>0</v>
          </cell>
          <cell r="EW157">
            <v>11.424580000000001</v>
          </cell>
          <cell r="EX157">
            <v>1.80985</v>
          </cell>
          <cell r="EY157">
            <v>0</v>
          </cell>
          <cell r="EZ157">
            <v>0</v>
          </cell>
          <cell r="FA157">
            <v>1.34</v>
          </cell>
          <cell r="FB157">
            <v>0.33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14.90443</v>
          </cell>
          <cell r="FH157">
            <v>0</v>
          </cell>
          <cell r="FI157">
            <v>0</v>
          </cell>
          <cell r="FJ157">
            <v>9.8144600000000004</v>
          </cell>
          <cell r="FK157">
            <v>1.61012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20492615</v>
          </cell>
          <cell r="GK157">
            <v>7413</v>
          </cell>
          <cell r="GL157">
            <v>13917166</v>
          </cell>
          <cell r="GM157">
            <v>0</v>
          </cell>
          <cell r="GN157">
            <v>170551</v>
          </cell>
          <cell r="GO157">
            <v>2660377</v>
          </cell>
          <cell r="GP157">
            <v>719143</v>
          </cell>
          <cell r="GQ157">
            <v>0</v>
          </cell>
          <cell r="GR157">
            <v>117704</v>
          </cell>
          <cell r="GS157">
            <v>129351</v>
          </cell>
          <cell r="GT157">
            <v>0</v>
          </cell>
          <cell r="GU157">
            <v>678398</v>
          </cell>
          <cell r="GV157">
            <v>0</v>
          </cell>
          <cell r="GW157">
            <v>0</v>
          </cell>
          <cell r="GX157">
            <v>0</v>
          </cell>
          <cell r="GY157">
            <v>-4119</v>
          </cell>
          <cell r="GZ157">
            <v>20492615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751806</v>
          </cell>
          <cell r="HG157">
            <v>0</v>
          </cell>
          <cell r="HH157">
            <v>112350</v>
          </cell>
          <cell r="HI157">
            <v>337292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14124750</v>
          </cell>
          <cell r="HO157">
            <v>0</v>
          </cell>
          <cell r="HP157">
            <v>212772</v>
          </cell>
          <cell r="HQ157">
            <v>2576507</v>
          </cell>
          <cell r="HR157">
            <v>724705</v>
          </cell>
          <cell r="HS157">
            <v>0</v>
          </cell>
          <cell r="HT157">
            <v>118563</v>
          </cell>
          <cell r="HU157">
            <v>130316</v>
          </cell>
          <cell r="HV157">
            <v>0</v>
          </cell>
          <cell r="HW157">
            <v>685703</v>
          </cell>
          <cell r="HX157">
            <v>0</v>
          </cell>
          <cell r="HY157">
            <v>0</v>
          </cell>
          <cell r="HZ157">
            <v>0</v>
          </cell>
          <cell r="IA157">
            <v>-14381</v>
          </cell>
          <cell r="IB157">
            <v>20671072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734205</v>
          </cell>
          <cell r="II157">
            <v>0</v>
          </cell>
          <cell r="IJ157">
            <v>137240</v>
          </cell>
          <cell r="IK157">
            <v>355028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20671072</v>
          </cell>
          <cell r="IQ157">
            <v>0</v>
          </cell>
          <cell r="IR157">
            <v>0</v>
          </cell>
          <cell r="IS157">
            <v>15.11</v>
          </cell>
          <cell r="IT157">
            <v>58</v>
          </cell>
          <cell r="IU157">
            <v>11.507999999999999</v>
          </cell>
          <cell r="IV157">
            <v>1.25</v>
          </cell>
          <cell r="IW157">
            <v>1824.3</v>
          </cell>
          <cell r="IX157">
            <v>0</v>
          </cell>
          <cell r="IY157">
            <v>46.5</v>
          </cell>
          <cell r="IZ157">
            <v>0</v>
          </cell>
          <cell r="JA157">
            <v>0</v>
          </cell>
          <cell r="JB157">
            <v>0</v>
          </cell>
          <cell r="JC157">
            <v>1700</v>
          </cell>
          <cell r="JD157">
            <v>1740</v>
          </cell>
          <cell r="JE157">
            <v>0</v>
          </cell>
          <cell r="JF157">
            <v>0</v>
          </cell>
          <cell r="JG157">
            <v>5.04</v>
          </cell>
          <cell r="JH157">
            <v>337.46</v>
          </cell>
          <cell r="JI157">
            <v>127.41</v>
          </cell>
          <cell r="JJ157">
            <v>91.97</v>
          </cell>
          <cell r="JK157">
            <v>118.08</v>
          </cell>
          <cell r="JL157">
            <v>126.04</v>
          </cell>
          <cell r="JM157">
            <v>104.68</v>
          </cell>
          <cell r="JN157">
            <v>121.68</v>
          </cell>
          <cell r="JO157">
            <v>352.4</v>
          </cell>
          <cell r="JP157">
            <v>15.39</v>
          </cell>
          <cell r="JQ157">
            <v>3.76</v>
          </cell>
          <cell r="JR157">
            <v>97</v>
          </cell>
          <cell r="JS157">
            <v>0</v>
          </cell>
          <cell r="JT157">
            <v>7635</v>
          </cell>
          <cell r="JU157">
            <v>11.180999999999999</v>
          </cell>
          <cell r="JV157">
            <v>0</v>
          </cell>
          <cell r="JW157">
            <v>1850</v>
          </cell>
          <cell r="JX157">
            <v>0</v>
          </cell>
          <cell r="JY157">
            <v>0</v>
          </cell>
          <cell r="JZ157">
            <v>0</v>
          </cell>
          <cell r="KA157">
            <v>1712</v>
          </cell>
          <cell r="KB157">
            <v>1824.3</v>
          </cell>
          <cell r="KC157">
            <v>7826</v>
          </cell>
          <cell r="KD157">
            <v>14276972</v>
          </cell>
          <cell r="KE157">
            <v>0</v>
          </cell>
          <cell r="KF157">
            <v>237370</v>
          </cell>
          <cell r="KG157">
            <v>2757882</v>
          </cell>
        </row>
        <row r="158">
          <cell r="E158">
            <v>3330</v>
          </cell>
          <cell r="F158">
            <v>3330</v>
          </cell>
          <cell r="G158" t="str">
            <v>KEOTA</v>
          </cell>
          <cell r="H158" t="str">
            <v>Keota</v>
          </cell>
          <cell r="I158">
            <v>0</v>
          </cell>
          <cell r="J158">
            <v>0</v>
          </cell>
          <cell r="K158">
            <v>0</v>
          </cell>
          <cell r="L158">
            <v>3330</v>
          </cell>
          <cell r="M158">
            <v>2633652</v>
          </cell>
          <cell r="N158">
            <v>48968</v>
          </cell>
          <cell r="O158">
            <v>69096</v>
          </cell>
          <cell r="P158">
            <v>20000</v>
          </cell>
          <cell r="Q158">
            <v>11050</v>
          </cell>
          <cell r="R158">
            <v>80000</v>
          </cell>
          <cell r="S158">
            <v>125300</v>
          </cell>
          <cell r="T158">
            <v>150000</v>
          </cell>
          <cell r="U158">
            <v>0</v>
          </cell>
          <cell r="V158">
            <v>2384726</v>
          </cell>
          <cell r="W158">
            <v>6822</v>
          </cell>
          <cell r="X158">
            <v>498500</v>
          </cell>
          <cell r="Y158">
            <v>0</v>
          </cell>
          <cell r="Z158">
            <v>70000</v>
          </cell>
          <cell r="AA158">
            <v>430000</v>
          </cell>
          <cell r="AB158">
            <v>6528114</v>
          </cell>
          <cell r="AC158">
            <v>0</v>
          </cell>
          <cell r="AD158">
            <v>0</v>
          </cell>
          <cell r="AE158">
            <v>0</v>
          </cell>
          <cell r="AF158">
            <v>6528114</v>
          </cell>
          <cell r="AG158">
            <v>4140357</v>
          </cell>
          <cell r="AH158">
            <v>10668471</v>
          </cell>
          <cell r="AI158">
            <v>3862000</v>
          </cell>
          <cell r="AJ158">
            <v>35000</v>
          </cell>
          <cell r="AK158">
            <v>103000</v>
          </cell>
          <cell r="AL158">
            <v>337000</v>
          </cell>
          <cell r="AM158">
            <v>257500</v>
          </cell>
          <cell r="AN158">
            <v>100000</v>
          </cell>
          <cell r="AO158">
            <v>707000</v>
          </cell>
          <cell r="AP158">
            <v>365000</v>
          </cell>
          <cell r="AQ158">
            <v>0</v>
          </cell>
          <cell r="AR158">
            <v>1904500</v>
          </cell>
          <cell r="AS158">
            <v>432000</v>
          </cell>
          <cell r="AT158">
            <v>500000</v>
          </cell>
          <cell r="AU158">
            <v>0</v>
          </cell>
          <cell r="AV158">
            <v>189374</v>
          </cell>
          <cell r="AW158">
            <v>689374</v>
          </cell>
          <cell r="AX158">
            <v>6887874</v>
          </cell>
          <cell r="AY158">
            <v>0</v>
          </cell>
          <cell r="AZ158">
            <v>6887874</v>
          </cell>
          <cell r="BA158">
            <v>3780597</v>
          </cell>
          <cell r="BB158">
            <v>10668471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20</v>
          </cell>
          <cell r="BZ158">
            <v>2025</v>
          </cell>
          <cell r="CA158">
            <v>2029</v>
          </cell>
          <cell r="CB158">
            <v>10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2019</v>
          </cell>
          <cell r="CO158">
            <v>2028</v>
          </cell>
          <cell r="CP158">
            <v>1.34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2.7</v>
          </cell>
          <cell r="CY158">
            <v>0</v>
          </cell>
          <cell r="CZ158">
            <v>3</v>
          </cell>
          <cell r="DA158">
            <v>278476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300197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1708669</v>
          </cell>
          <cell r="DY158">
            <v>158657</v>
          </cell>
          <cell r="DZ158">
            <v>0</v>
          </cell>
          <cell r="EA158">
            <v>0</v>
          </cell>
          <cell r="EB158">
            <v>0</v>
          </cell>
          <cell r="EC158">
            <v>270987</v>
          </cell>
          <cell r="ED158">
            <v>161000</v>
          </cell>
          <cell r="EE158">
            <v>0</v>
          </cell>
          <cell r="EF158">
            <v>2299313</v>
          </cell>
          <cell r="EG158">
            <v>0</v>
          </cell>
          <cell r="EH158">
            <v>0</v>
          </cell>
          <cell r="EI158">
            <v>2140656</v>
          </cell>
          <cell r="EJ158">
            <v>0</v>
          </cell>
          <cell r="EK158">
            <v>300197</v>
          </cell>
          <cell r="EL158">
            <v>300197</v>
          </cell>
          <cell r="EM158">
            <v>73929</v>
          </cell>
          <cell r="EN158">
            <v>374126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2673437</v>
          </cell>
          <cell r="EV158">
            <v>0</v>
          </cell>
          <cell r="EW158">
            <v>10.263529999999999</v>
          </cell>
          <cell r="EX158">
            <v>0</v>
          </cell>
          <cell r="EY158">
            <v>0</v>
          </cell>
          <cell r="EZ158">
            <v>0</v>
          </cell>
          <cell r="FA158">
            <v>1.34</v>
          </cell>
          <cell r="FB158">
            <v>0.33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11.933529999999999</v>
          </cell>
          <cell r="FH158">
            <v>0</v>
          </cell>
          <cell r="FI158">
            <v>0</v>
          </cell>
          <cell r="FJ158">
            <v>9.5553299999999997</v>
          </cell>
          <cell r="FK158">
            <v>0.70820000000000005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3740607</v>
          </cell>
          <cell r="GK158">
            <v>7422</v>
          </cell>
          <cell r="GL158">
            <v>2573207</v>
          </cell>
          <cell r="GM158">
            <v>0</v>
          </cell>
          <cell r="GN158">
            <v>149991</v>
          </cell>
          <cell r="GO158">
            <v>380823</v>
          </cell>
          <cell r="GP158">
            <v>127992</v>
          </cell>
          <cell r="GQ158">
            <v>0</v>
          </cell>
          <cell r="GR158">
            <v>21116</v>
          </cell>
          <cell r="GS158">
            <v>23205</v>
          </cell>
          <cell r="GT158">
            <v>0</v>
          </cell>
          <cell r="GU158">
            <v>61847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3740607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213396</v>
          </cell>
          <cell r="HG158">
            <v>0</v>
          </cell>
          <cell r="HH158">
            <v>19198</v>
          </cell>
          <cell r="HI158">
            <v>66717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2757191</v>
          </cell>
          <cell r="HO158">
            <v>0</v>
          </cell>
          <cell r="HP158">
            <v>167037</v>
          </cell>
          <cell r="HQ158">
            <v>319749</v>
          </cell>
          <cell r="HR158">
            <v>133358</v>
          </cell>
          <cell r="HS158">
            <v>0</v>
          </cell>
          <cell r="HT158">
            <v>22557</v>
          </cell>
          <cell r="HU158">
            <v>24793</v>
          </cell>
          <cell r="HV158">
            <v>0</v>
          </cell>
          <cell r="HW158">
            <v>68992</v>
          </cell>
          <cell r="HX158">
            <v>0</v>
          </cell>
          <cell r="HY158">
            <v>0</v>
          </cell>
          <cell r="HZ158">
            <v>0</v>
          </cell>
          <cell r="IA158">
            <v>7422</v>
          </cell>
          <cell r="IB158">
            <v>3928790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225952</v>
          </cell>
          <cell r="II158">
            <v>0</v>
          </cell>
          <cell r="IJ158">
            <v>23360</v>
          </cell>
          <cell r="IK158">
            <v>72533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3928790</v>
          </cell>
          <cell r="IQ158">
            <v>0</v>
          </cell>
          <cell r="IR158">
            <v>0</v>
          </cell>
          <cell r="IS158">
            <v>20.18</v>
          </cell>
          <cell r="IT158">
            <v>2</v>
          </cell>
          <cell r="IU158">
            <v>1.6719999999999999</v>
          </cell>
          <cell r="IV158">
            <v>0</v>
          </cell>
          <cell r="IW158">
            <v>346.4</v>
          </cell>
          <cell r="IX158">
            <v>0</v>
          </cell>
          <cell r="IY158">
            <v>8</v>
          </cell>
          <cell r="IZ158">
            <v>0</v>
          </cell>
          <cell r="JA158">
            <v>0</v>
          </cell>
          <cell r="JB158">
            <v>0</v>
          </cell>
          <cell r="JC158">
            <v>311</v>
          </cell>
          <cell r="JD158">
            <v>309</v>
          </cell>
          <cell r="JE158">
            <v>0</v>
          </cell>
          <cell r="JF158">
            <v>0</v>
          </cell>
          <cell r="JG158">
            <v>0.91</v>
          </cell>
          <cell r="JH158">
            <v>41.83</v>
          </cell>
          <cell r="JI158">
            <v>5.48</v>
          </cell>
          <cell r="JJ158">
            <v>13.31</v>
          </cell>
          <cell r="JK158">
            <v>23.04</v>
          </cell>
          <cell r="JL158">
            <v>13.7</v>
          </cell>
          <cell r="JM158">
            <v>10.89</v>
          </cell>
          <cell r="JN158">
            <v>22.32</v>
          </cell>
          <cell r="JO158">
            <v>46.91</v>
          </cell>
          <cell r="JP158">
            <v>22.37</v>
          </cell>
          <cell r="JQ158">
            <v>0</v>
          </cell>
          <cell r="JR158">
            <v>2</v>
          </cell>
          <cell r="JS158">
            <v>0</v>
          </cell>
          <cell r="JT158">
            <v>7644</v>
          </cell>
          <cell r="JU158">
            <v>1.66</v>
          </cell>
          <cell r="JV158">
            <v>0</v>
          </cell>
          <cell r="JW158">
            <v>360.7</v>
          </cell>
          <cell r="JX158">
            <v>2.9409999999999998</v>
          </cell>
          <cell r="JY158">
            <v>22481</v>
          </cell>
          <cell r="JZ158">
            <v>19849</v>
          </cell>
          <cell r="KA158">
            <v>309</v>
          </cell>
          <cell r="KB158">
            <v>346.4</v>
          </cell>
          <cell r="KC158">
            <v>7835</v>
          </cell>
          <cell r="KD158">
            <v>2714044</v>
          </cell>
          <cell r="KE158">
            <v>70719</v>
          </cell>
          <cell r="KF158">
            <v>188275</v>
          </cell>
          <cell r="KG158">
            <v>367540</v>
          </cell>
        </row>
        <row r="159">
          <cell r="E159">
            <v>3348</v>
          </cell>
          <cell r="F159">
            <v>3348</v>
          </cell>
          <cell r="G159" t="str">
            <v>KINGSLEY-PIERSON</v>
          </cell>
          <cell r="H159" t="str">
            <v>Kingsley-Pierson</v>
          </cell>
          <cell r="I159">
            <v>0</v>
          </cell>
          <cell r="J159">
            <v>0</v>
          </cell>
          <cell r="K159">
            <v>0</v>
          </cell>
          <cell r="L159">
            <v>3348</v>
          </cell>
          <cell r="M159">
            <v>2619893</v>
          </cell>
          <cell r="N159">
            <v>29160</v>
          </cell>
          <cell r="O159">
            <v>119844</v>
          </cell>
          <cell r="P159">
            <v>370000</v>
          </cell>
          <cell r="Q159">
            <v>158500</v>
          </cell>
          <cell r="R159">
            <v>200000</v>
          </cell>
          <cell r="S159">
            <v>150000</v>
          </cell>
          <cell r="T159">
            <v>335000</v>
          </cell>
          <cell r="U159">
            <v>0</v>
          </cell>
          <cell r="V159">
            <v>3419274</v>
          </cell>
          <cell r="W159">
            <v>11028</v>
          </cell>
          <cell r="X159">
            <v>652800</v>
          </cell>
          <cell r="Y159">
            <v>0</v>
          </cell>
          <cell r="Z159">
            <v>75000</v>
          </cell>
          <cell r="AA159">
            <v>480000</v>
          </cell>
          <cell r="AB159">
            <v>8620499</v>
          </cell>
          <cell r="AC159">
            <v>0</v>
          </cell>
          <cell r="AD159">
            <v>388088</v>
          </cell>
          <cell r="AE159">
            <v>0</v>
          </cell>
          <cell r="AF159">
            <v>9008587</v>
          </cell>
          <cell r="AG159">
            <v>3489731</v>
          </cell>
          <cell r="AH159">
            <v>12498318</v>
          </cell>
          <cell r="AI159">
            <v>4842000</v>
          </cell>
          <cell r="AJ159">
            <v>136000</v>
          </cell>
          <cell r="AK159">
            <v>202000</v>
          </cell>
          <cell r="AL159">
            <v>515500</v>
          </cell>
          <cell r="AM159">
            <v>392000</v>
          </cell>
          <cell r="AN159">
            <v>173000</v>
          </cell>
          <cell r="AO159">
            <v>753000</v>
          </cell>
          <cell r="AP159">
            <v>315000</v>
          </cell>
          <cell r="AQ159">
            <v>0</v>
          </cell>
          <cell r="AR159">
            <v>2486500</v>
          </cell>
          <cell r="AS159">
            <v>420100</v>
          </cell>
          <cell r="AT159">
            <v>500000</v>
          </cell>
          <cell r="AU159">
            <v>388088</v>
          </cell>
          <cell r="AV159">
            <v>265000</v>
          </cell>
          <cell r="AW159">
            <v>1153088</v>
          </cell>
          <cell r="AX159">
            <v>8901688</v>
          </cell>
          <cell r="AY159">
            <v>388088</v>
          </cell>
          <cell r="AZ159">
            <v>9289776</v>
          </cell>
          <cell r="BA159">
            <v>3208542</v>
          </cell>
          <cell r="BB159">
            <v>12498318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20</v>
          </cell>
          <cell r="BZ159">
            <v>2022</v>
          </cell>
          <cell r="CA159">
            <v>2026</v>
          </cell>
          <cell r="CB159">
            <v>10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20</v>
          </cell>
          <cell r="CN159">
            <v>2025</v>
          </cell>
          <cell r="CO159">
            <v>2026</v>
          </cell>
          <cell r="CP159">
            <v>1.34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4.05</v>
          </cell>
          <cell r="CY159">
            <v>0</v>
          </cell>
          <cell r="CZ159">
            <v>3</v>
          </cell>
          <cell r="DA159">
            <v>367071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1</v>
          </cell>
          <cell r="DI159">
            <v>330550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1919091</v>
          </cell>
          <cell r="DY159">
            <v>187243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2106334</v>
          </cell>
          <cell r="EG159">
            <v>165000</v>
          </cell>
          <cell r="EH159">
            <v>0</v>
          </cell>
          <cell r="EI159">
            <v>1919091</v>
          </cell>
          <cell r="EJ159">
            <v>0</v>
          </cell>
          <cell r="EK159">
            <v>296315</v>
          </cell>
          <cell r="EL159">
            <v>296315</v>
          </cell>
          <cell r="EM159">
            <v>81404</v>
          </cell>
          <cell r="EN159">
            <v>377719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2649054</v>
          </cell>
          <cell r="EV159">
            <v>0</v>
          </cell>
          <cell r="EW159">
            <v>8.5873200000000001</v>
          </cell>
          <cell r="EX159">
            <v>0.67305999999999999</v>
          </cell>
          <cell r="EY159">
            <v>0</v>
          </cell>
          <cell r="EZ159">
            <v>0</v>
          </cell>
          <cell r="FA159">
            <v>1.20122</v>
          </cell>
          <cell r="FB159">
            <v>0.33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10.791600000000001</v>
          </cell>
          <cell r="FH159">
            <v>0</v>
          </cell>
          <cell r="FI159">
            <v>0</v>
          </cell>
          <cell r="FJ159">
            <v>7.8282600000000002</v>
          </cell>
          <cell r="FK159">
            <v>0.75905999999999996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5049401</v>
          </cell>
          <cell r="GK159">
            <v>7481</v>
          </cell>
          <cell r="GL159">
            <v>3467444</v>
          </cell>
          <cell r="GM159">
            <v>0</v>
          </cell>
          <cell r="GN159">
            <v>183337</v>
          </cell>
          <cell r="GO159">
            <v>508184</v>
          </cell>
          <cell r="GP159">
            <v>175797</v>
          </cell>
          <cell r="GQ159">
            <v>0</v>
          </cell>
          <cell r="GR159">
            <v>28440</v>
          </cell>
          <cell r="GS159">
            <v>31859</v>
          </cell>
          <cell r="GT159">
            <v>0</v>
          </cell>
          <cell r="GU159">
            <v>103621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5049401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274517</v>
          </cell>
          <cell r="HG159">
            <v>0</v>
          </cell>
          <cell r="HH159">
            <v>23874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3628883</v>
          </cell>
          <cell r="HO159">
            <v>0</v>
          </cell>
          <cell r="HP159">
            <v>192382</v>
          </cell>
          <cell r="HQ159">
            <v>533433</v>
          </cell>
          <cell r="HR159">
            <v>184000</v>
          </cell>
          <cell r="HS159">
            <v>0</v>
          </cell>
          <cell r="HT159">
            <v>29914</v>
          </cell>
          <cell r="HU159">
            <v>33496</v>
          </cell>
          <cell r="HV159">
            <v>0</v>
          </cell>
          <cell r="HW159">
            <v>97419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5271731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285266</v>
          </cell>
          <cell r="II159">
            <v>0</v>
          </cell>
          <cell r="IJ159">
            <v>28587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5271731</v>
          </cell>
          <cell r="IQ159">
            <v>0</v>
          </cell>
          <cell r="IR159">
            <v>0</v>
          </cell>
          <cell r="IS159">
            <v>22.84</v>
          </cell>
          <cell r="IT159">
            <v>8</v>
          </cell>
          <cell r="IU159">
            <v>2.1349999999999998</v>
          </cell>
          <cell r="IV159">
            <v>0</v>
          </cell>
          <cell r="IW159">
            <v>465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354</v>
          </cell>
          <cell r="JD159">
            <v>347</v>
          </cell>
          <cell r="JE159">
            <v>0</v>
          </cell>
          <cell r="JF159">
            <v>0</v>
          </cell>
          <cell r="JG159">
            <v>1.01</v>
          </cell>
          <cell r="JH159">
            <v>69.25</v>
          </cell>
          <cell r="JI159">
            <v>27.4</v>
          </cell>
          <cell r="JJ159">
            <v>10.89</v>
          </cell>
          <cell r="JK159">
            <v>30.96</v>
          </cell>
          <cell r="JL159">
            <v>19.18</v>
          </cell>
          <cell r="JM159">
            <v>15.73</v>
          </cell>
          <cell r="JN159">
            <v>33.119999999999997</v>
          </cell>
          <cell r="JO159">
            <v>68.03</v>
          </cell>
          <cell r="JP159">
            <v>23.97</v>
          </cell>
          <cell r="JQ159">
            <v>0</v>
          </cell>
          <cell r="JR159">
            <v>14</v>
          </cell>
          <cell r="JS159">
            <v>0</v>
          </cell>
          <cell r="JT159">
            <v>7703</v>
          </cell>
          <cell r="JU159">
            <v>1.9890000000000001</v>
          </cell>
          <cell r="JV159">
            <v>15370</v>
          </cell>
          <cell r="JW159">
            <v>471.1</v>
          </cell>
          <cell r="JX159">
            <v>0</v>
          </cell>
          <cell r="JY159">
            <v>0</v>
          </cell>
          <cell r="JZ159">
            <v>0</v>
          </cell>
          <cell r="KA159">
            <v>352</v>
          </cell>
          <cell r="KB159">
            <v>465</v>
          </cell>
          <cell r="KC159">
            <v>7894</v>
          </cell>
          <cell r="KD159">
            <v>3670710</v>
          </cell>
          <cell r="KE159">
            <v>0</v>
          </cell>
          <cell r="KF159">
            <v>204920</v>
          </cell>
          <cell r="KG159">
            <v>537029</v>
          </cell>
        </row>
        <row r="160">
          <cell r="E160">
            <v>3375</v>
          </cell>
          <cell r="F160">
            <v>3375</v>
          </cell>
          <cell r="G160" t="str">
            <v>KNOXVILLE</v>
          </cell>
          <cell r="H160" t="str">
            <v>Knoxville</v>
          </cell>
          <cell r="I160">
            <v>0</v>
          </cell>
          <cell r="J160">
            <v>0</v>
          </cell>
          <cell r="K160">
            <v>0</v>
          </cell>
          <cell r="L160">
            <v>3375</v>
          </cell>
          <cell r="M160">
            <v>9216858</v>
          </cell>
          <cell r="N160">
            <v>175280</v>
          </cell>
          <cell r="O160">
            <v>814662</v>
          </cell>
          <cell r="P160">
            <v>615000</v>
          </cell>
          <cell r="Q160">
            <v>387500</v>
          </cell>
          <cell r="R160">
            <v>365000</v>
          </cell>
          <cell r="S160">
            <v>360100</v>
          </cell>
          <cell r="T160">
            <v>870500</v>
          </cell>
          <cell r="U160">
            <v>0</v>
          </cell>
          <cell r="V160">
            <v>14604564</v>
          </cell>
          <cell r="W160">
            <v>66751</v>
          </cell>
          <cell r="X160">
            <v>2112500</v>
          </cell>
          <cell r="Y160">
            <v>0</v>
          </cell>
          <cell r="Z160">
            <v>425000</v>
          </cell>
          <cell r="AA160">
            <v>1355000</v>
          </cell>
          <cell r="AB160">
            <v>31368715</v>
          </cell>
          <cell r="AC160">
            <v>0</v>
          </cell>
          <cell r="AD160">
            <v>1682040</v>
          </cell>
          <cell r="AE160">
            <v>0</v>
          </cell>
          <cell r="AF160">
            <v>33050755</v>
          </cell>
          <cell r="AG160">
            <v>6713769</v>
          </cell>
          <cell r="AH160">
            <v>39764524</v>
          </cell>
          <cell r="AI160">
            <v>17295000</v>
          </cell>
          <cell r="AJ160">
            <v>525000</v>
          </cell>
          <cell r="AK160">
            <v>1160000</v>
          </cell>
          <cell r="AL160">
            <v>896000</v>
          </cell>
          <cell r="AM160">
            <v>1350000</v>
          </cell>
          <cell r="AN160">
            <v>1341600</v>
          </cell>
          <cell r="AO160">
            <v>2405000</v>
          </cell>
          <cell r="AP160">
            <v>913000</v>
          </cell>
          <cell r="AQ160">
            <v>0</v>
          </cell>
          <cell r="AR160">
            <v>8590600</v>
          </cell>
          <cell r="AS160">
            <v>1150000</v>
          </cell>
          <cell r="AT160">
            <v>2500000</v>
          </cell>
          <cell r="AU160">
            <v>3543128</v>
          </cell>
          <cell r="AV160">
            <v>918207</v>
          </cell>
          <cell r="AW160">
            <v>6961335</v>
          </cell>
          <cell r="AX160">
            <v>33996935</v>
          </cell>
          <cell r="AY160">
            <v>1682040</v>
          </cell>
          <cell r="AZ160">
            <v>35678975</v>
          </cell>
          <cell r="BA160">
            <v>4085549</v>
          </cell>
          <cell r="BB160">
            <v>39764524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20</v>
          </cell>
          <cell r="BZ160">
            <v>2017</v>
          </cell>
          <cell r="CA160">
            <v>2026</v>
          </cell>
          <cell r="CB160">
            <v>10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2019</v>
          </cell>
          <cell r="CO160">
            <v>2025</v>
          </cell>
          <cell r="CP160">
            <v>1.34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3.65</v>
          </cell>
          <cell r="CY160">
            <v>0</v>
          </cell>
          <cell r="CZ160">
            <v>7</v>
          </cell>
          <cell r="DA160">
            <v>1358123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742853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4855128</v>
          </cell>
          <cell r="DY160">
            <v>55520</v>
          </cell>
          <cell r="DZ160">
            <v>0</v>
          </cell>
          <cell r="EA160">
            <v>0</v>
          </cell>
          <cell r="EB160">
            <v>0</v>
          </cell>
          <cell r="EC160">
            <v>694585</v>
          </cell>
          <cell r="ED160">
            <v>100000</v>
          </cell>
          <cell r="EE160">
            <v>0</v>
          </cell>
          <cell r="EF160">
            <v>5705233</v>
          </cell>
          <cell r="EG160">
            <v>900000</v>
          </cell>
          <cell r="EH160">
            <v>0</v>
          </cell>
          <cell r="EI160">
            <v>5649713</v>
          </cell>
          <cell r="EJ160">
            <v>0</v>
          </cell>
          <cell r="EK160">
            <v>742853</v>
          </cell>
          <cell r="EL160">
            <v>742853</v>
          </cell>
          <cell r="EM160">
            <v>182941</v>
          </cell>
          <cell r="EN160">
            <v>925794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1861088</v>
          </cell>
          <cell r="ET160">
            <v>0</v>
          </cell>
          <cell r="EU160">
            <v>9392121</v>
          </cell>
          <cell r="EV160">
            <v>0</v>
          </cell>
          <cell r="EW160">
            <v>10.307969999999999</v>
          </cell>
          <cell r="EX160">
            <v>1.6261099999999999</v>
          </cell>
          <cell r="EY160">
            <v>0</v>
          </cell>
          <cell r="EZ160">
            <v>0</v>
          </cell>
          <cell r="FA160">
            <v>1.34</v>
          </cell>
          <cell r="FB160">
            <v>0.33</v>
          </cell>
          <cell r="FC160">
            <v>0</v>
          </cell>
          <cell r="FD160">
            <v>0</v>
          </cell>
          <cell r="FE160">
            <v>3.3571399999999998</v>
          </cell>
          <cell r="FF160">
            <v>0</v>
          </cell>
          <cell r="FG160">
            <v>16.961220000000001</v>
          </cell>
          <cell r="FH160">
            <v>0</v>
          </cell>
          <cell r="FI160">
            <v>0</v>
          </cell>
          <cell r="FJ160">
            <v>10.20782</v>
          </cell>
          <cell r="FK160">
            <v>0.10015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18180374</v>
          </cell>
          <cell r="GK160">
            <v>7413</v>
          </cell>
          <cell r="GL160">
            <v>13003143</v>
          </cell>
          <cell r="GM160">
            <v>0</v>
          </cell>
          <cell r="GN160">
            <v>274014</v>
          </cell>
          <cell r="GO160">
            <v>1689571</v>
          </cell>
          <cell r="GP160">
            <v>626635</v>
          </cell>
          <cell r="GQ160">
            <v>0</v>
          </cell>
          <cell r="GR160">
            <v>106607</v>
          </cell>
          <cell r="GS160">
            <v>117086</v>
          </cell>
          <cell r="GT160">
            <v>0</v>
          </cell>
          <cell r="GU160">
            <v>405660</v>
          </cell>
          <cell r="GV160">
            <v>0</v>
          </cell>
          <cell r="GW160">
            <v>0</v>
          </cell>
          <cell r="GX160">
            <v>0</v>
          </cell>
          <cell r="GY160">
            <v>-7227</v>
          </cell>
          <cell r="GZ160">
            <v>18180374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847805</v>
          </cell>
          <cell r="HG160">
            <v>0</v>
          </cell>
          <cell r="HH160">
            <v>96310</v>
          </cell>
          <cell r="HI160">
            <v>366944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13446762</v>
          </cell>
          <cell r="HO160">
            <v>0</v>
          </cell>
          <cell r="HP160">
            <v>357165</v>
          </cell>
          <cell r="HQ160">
            <v>1722609</v>
          </cell>
          <cell r="HR160">
            <v>647465</v>
          </cell>
          <cell r="HS160">
            <v>0</v>
          </cell>
          <cell r="HT160">
            <v>109935</v>
          </cell>
          <cell r="HU160">
            <v>120762</v>
          </cell>
          <cell r="HV160">
            <v>0</v>
          </cell>
          <cell r="HW160">
            <v>417785</v>
          </cell>
          <cell r="HX160">
            <v>0</v>
          </cell>
          <cell r="HY160">
            <v>0</v>
          </cell>
          <cell r="HZ160">
            <v>0</v>
          </cell>
          <cell r="IA160">
            <v>7413</v>
          </cell>
          <cell r="IB160">
            <v>18844290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868123</v>
          </cell>
          <cell r="II160">
            <v>0</v>
          </cell>
          <cell r="IJ160">
            <v>117698</v>
          </cell>
          <cell r="IK160">
            <v>274971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18844290</v>
          </cell>
          <cell r="IQ160">
            <v>0</v>
          </cell>
          <cell r="IR160">
            <v>0</v>
          </cell>
          <cell r="IS160">
            <v>33</v>
          </cell>
          <cell r="IT160">
            <v>11</v>
          </cell>
          <cell r="IU160">
            <v>9.85</v>
          </cell>
          <cell r="IV160">
            <v>3.93</v>
          </cell>
          <cell r="IW160">
            <v>1717.4</v>
          </cell>
          <cell r="IX160">
            <v>0</v>
          </cell>
          <cell r="IY160">
            <v>44.5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225.62</v>
          </cell>
          <cell r="JI160">
            <v>35.619999999999997</v>
          </cell>
          <cell r="JJ160">
            <v>72.64</v>
          </cell>
          <cell r="JK160">
            <v>117.36</v>
          </cell>
          <cell r="JL160">
            <v>39.729999999999997</v>
          </cell>
          <cell r="JM160">
            <v>84.75</v>
          </cell>
          <cell r="JN160">
            <v>116.64</v>
          </cell>
          <cell r="JO160">
            <v>241.12</v>
          </cell>
          <cell r="JP160">
            <v>32.29</v>
          </cell>
          <cell r="JQ160">
            <v>3.3</v>
          </cell>
          <cell r="JR160">
            <v>11</v>
          </cell>
          <cell r="JS160">
            <v>0</v>
          </cell>
          <cell r="JT160">
            <v>7635</v>
          </cell>
          <cell r="JU160">
            <v>9.4320000000000004</v>
          </cell>
          <cell r="JV160">
            <v>5131</v>
          </cell>
          <cell r="JW160">
            <v>1761.2</v>
          </cell>
          <cell r="JX160">
            <v>0.26</v>
          </cell>
          <cell r="JY160">
            <v>1985</v>
          </cell>
          <cell r="JZ160">
            <v>1755</v>
          </cell>
          <cell r="KA160">
            <v>0</v>
          </cell>
          <cell r="KB160">
            <v>1717.4</v>
          </cell>
          <cell r="KC160">
            <v>7826</v>
          </cell>
          <cell r="KD160">
            <v>13440372</v>
          </cell>
          <cell r="KE160">
            <v>140858</v>
          </cell>
          <cell r="KF160">
            <v>352342</v>
          </cell>
          <cell r="KG160">
            <v>1887005</v>
          </cell>
        </row>
        <row r="161">
          <cell r="E161">
            <v>3420</v>
          </cell>
          <cell r="F161">
            <v>3420</v>
          </cell>
          <cell r="G161" t="str">
            <v>LAKE MILLS</v>
          </cell>
          <cell r="H161" t="str">
            <v>Lake Mills</v>
          </cell>
          <cell r="I161">
            <v>0</v>
          </cell>
          <cell r="J161">
            <v>0</v>
          </cell>
          <cell r="K161">
            <v>0</v>
          </cell>
          <cell r="L161">
            <v>3420</v>
          </cell>
          <cell r="M161">
            <v>3603235</v>
          </cell>
          <cell r="N161">
            <v>51924</v>
          </cell>
          <cell r="O161">
            <v>38485</v>
          </cell>
          <cell r="P161">
            <v>873100</v>
          </cell>
          <cell r="Q161">
            <v>70118</v>
          </cell>
          <cell r="R161">
            <v>181455</v>
          </cell>
          <cell r="S161">
            <v>228046</v>
          </cell>
          <cell r="T161">
            <v>139205</v>
          </cell>
          <cell r="U161">
            <v>0</v>
          </cell>
          <cell r="V161">
            <v>3868621</v>
          </cell>
          <cell r="W161">
            <v>11385</v>
          </cell>
          <cell r="X161">
            <v>892985</v>
          </cell>
          <cell r="Y161">
            <v>55206</v>
          </cell>
          <cell r="Z161">
            <v>81700</v>
          </cell>
          <cell r="AA161">
            <v>481649</v>
          </cell>
          <cell r="AB161">
            <v>10577114</v>
          </cell>
          <cell r="AC161">
            <v>0</v>
          </cell>
          <cell r="AD161">
            <v>49078</v>
          </cell>
          <cell r="AE161">
            <v>300</v>
          </cell>
          <cell r="AF161">
            <v>10626492</v>
          </cell>
          <cell r="AG161">
            <v>3718445</v>
          </cell>
          <cell r="AH161">
            <v>14344937</v>
          </cell>
          <cell r="AI161">
            <v>6590362</v>
          </cell>
          <cell r="AJ161">
            <v>275539</v>
          </cell>
          <cell r="AK161">
            <v>227578</v>
          </cell>
          <cell r="AL161">
            <v>341880</v>
          </cell>
          <cell r="AM161">
            <v>438917</v>
          </cell>
          <cell r="AN161">
            <v>346061</v>
          </cell>
          <cell r="AO161">
            <v>1071197</v>
          </cell>
          <cell r="AP161">
            <v>772002</v>
          </cell>
          <cell r="AQ161">
            <v>0</v>
          </cell>
          <cell r="AR161">
            <v>3473174</v>
          </cell>
          <cell r="AS161">
            <v>531534</v>
          </cell>
          <cell r="AT161">
            <v>1136766</v>
          </cell>
          <cell r="AU161">
            <v>49078</v>
          </cell>
          <cell r="AV161">
            <v>315601</v>
          </cell>
          <cell r="AW161">
            <v>1501445</v>
          </cell>
          <cell r="AX161">
            <v>12096515</v>
          </cell>
          <cell r="AY161">
            <v>49078</v>
          </cell>
          <cell r="AZ161">
            <v>12147093</v>
          </cell>
          <cell r="BA161">
            <v>2197844</v>
          </cell>
          <cell r="BB161">
            <v>14344937</v>
          </cell>
          <cell r="BC161">
            <v>0</v>
          </cell>
          <cell r="BD161">
            <v>0</v>
          </cell>
          <cell r="BE161">
            <v>1500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</v>
          </cell>
          <cell r="BZ161">
            <v>2021</v>
          </cell>
          <cell r="CA161">
            <v>2025</v>
          </cell>
          <cell r="CB161">
            <v>10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2020</v>
          </cell>
          <cell r="CO161">
            <v>2029</v>
          </cell>
          <cell r="CP161">
            <v>1.34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2.7</v>
          </cell>
          <cell r="CY161">
            <v>0</v>
          </cell>
          <cell r="CZ161">
            <v>2</v>
          </cell>
          <cell r="DA161">
            <v>438882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513614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2517577</v>
          </cell>
          <cell r="DY161">
            <v>274426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2792003</v>
          </cell>
          <cell r="EG161">
            <v>223055</v>
          </cell>
          <cell r="EH161">
            <v>0</v>
          </cell>
          <cell r="EI161">
            <v>2517577</v>
          </cell>
          <cell r="EJ161">
            <v>0</v>
          </cell>
          <cell r="EK161">
            <v>513614</v>
          </cell>
          <cell r="EL161">
            <v>513614</v>
          </cell>
          <cell r="EM161">
            <v>126487</v>
          </cell>
          <cell r="EN161">
            <v>640101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3655160</v>
          </cell>
          <cell r="EV161">
            <v>0</v>
          </cell>
          <cell r="EW161">
            <v>8.0685699999999994</v>
          </cell>
          <cell r="EX161">
            <v>0.65142999999999995</v>
          </cell>
          <cell r="EY161">
            <v>0</v>
          </cell>
          <cell r="EZ161">
            <v>0</v>
          </cell>
          <cell r="FA161">
            <v>1.34</v>
          </cell>
          <cell r="FB161">
            <v>0.33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10.39</v>
          </cell>
          <cell r="FH161">
            <v>0</v>
          </cell>
          <cell r="FI161">
            <v>0</v>
          </cell>
          <cell r="FJ161">
            <v>7.3525999999999998</v>
          </cell>
          <cell r="FK161">
            <v>0.71597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6010385</v>
          </cell>
          <cell r="GK161">
            <v>7413</v>
          </cell>
          <cell r="GL161">
            <v>4257286</v>
          </cell>
          <cell r="GM161">
            <v>0</v>
          </cell>
          <cell r="GN161">
            <v>146132</v>
          </cell>
          <cell r="GO161">
            <v>552491</v>
          </cell>
          <cell r="GP161">
            <v>212518</v>
          </cell>
          <cell r="GQ161">
            <v>0</v>
          </cell>
          <cell r="GR161">
            <v>34819</v>
          </cell>
          <cell r="GS161">
            <v>38831</v>
          </cell>
          <cell r="GT161">
            <v>0</v>
          </cell>
          <cell r="GU161">
            <v>112063</v>
          </cell>
          <cell r="GV161">
            <v>0</v>
          </cell>
          <cell r="GW161">
            <v>0</v>
          </cell>
          <cell r="GX161">
            <v>0</v>
          </cell>
          <cell r="GY161">
            <v>-14454</v>
          </cell>
          <cell r="GZ161">
            <v>6010385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346756</v>
          </cell>
          <cell r="HG161">
            <v>0</v>
          </cell>
          <cell r="HH161">
            <v>35971</v>
          </cell>
          <cell r="HI161">
            <v>96369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4314539</v>
          </cell>
          <cell r="HO161">
            <v>0</v>
          </cell>
          <cell r="HP161">
            <v>100950</v>
          </cell>
          <cell r="HQ161">
            <v>569953</v>
          </cell>
          <cell r="HR161">
            <v>215762</v>
          </cell>
          <cell r="HS161">
            <v>0</v>
          </cell>
          <cell r="HT161">
            <v>35358</v>
          </cell>
          <cell r="HU161">
            <v>39422</v>
          </cell>
          <cell r="HV161">
            <v>0</v>
          </cell>
          <cell r="HW161">
            <v>113105</v>
          </cell>
          <cell r="HX161">
            <v>0</v>
          </cell>
          <cell r="HY161">
            <v>0</v>
          </cell>
          <cell r="HZ161">
            <v>0</v>
          </cell>
          <cell r="IA161">
            <v>7413</v>
          </cell>
          <cell r="IB161">
            <v>6068736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352455</v>
          </cell>
          <cell r="II161">
            <v>0</v>
          </cell>
          <cell r="IJ161">
            <v>43283</v>
          </cell>
          <cell r="IK161">
            <v>106890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6068736</v>
          </cell>
          <cell r="IQ161">
            <v>0</v>
          </cell>
          <cell r="IR161">
            <v>0</v>
          </cell>
          <cell r="IS161">
            <v>9.99</v>
          </cell>
          <cell r="IT161">
            <v>1</v>
          </cell>
          <cell r="IU161">
            <v>2.2919999999999998</v>
          </cell>
          <cell r="IV161">
            <v>0.94</v>
          </cell>
          <cell r="IW161">
            <v>560.79999999999995</v>
          </cell>
          <cell r="IX161">
            <v>0</v>
          </cell>
          <cell r="IY161">
            <v>17.5</v>
          </cell>
          <cell r="IZ161">
            <v>0</v>
          </cell>
          <cell r="JA161">
            <v>0</v>
          </cell>
          <cell r="JB161">
            <v>0</v>
          </cell>
          <cell r="JC161">
            <v>273</v>
          </cell>
          <cell r="JD161">
            <v>275</v>
          </cell>
          <cell r="JE161">
            <v>0</v>
          </cell>
          <cell r="JF161">
            <v>0</v>
          </cell>
          <cell r="JG161">
            <v>0.79</v>
          </cell>
          <cell r="JH161">
            <v>74.650000000000006</v>
          </cell>
          <cell r="JI161">
            <v>27.4</v>
          </cell>
          <cell r="JJ161">
            <v>24.21</v>
          </cell>
          <cell r="JK161">
            <v>23.04</v>
          </cell>
          <cell r="JL161">
            <v>30.14</v>
          </cell>
          <cell r="JM161">
            <v>21.78</v>
          </cell>
          <cell r="JN161">
            <v>23.76</v>
          </cell>
          <cell r="JO161">
            <v>75.680000000000007</v>
          </cell>
          <cell r="JP161">
            <v>19</v>
          </cell>
          <cell r="JQ161">
            <v>1.77</v>
          </cell>
          <cell r="JR161">
            <v>1</v>
          </cell>
          <cell r="JS161">
            <v>0</v>
          </cell>
          <cell r="JT161">
            <v>7635</v>
          </cell>
          <cell r="JU161">
            <v>2.327</v>
          </cell>
          <cell r="JV161">
            <v>1675</v>
          </cell>
          <cell r="JW161">
            <v>565.1</v>
          </cell>
          <cell r="JX161">
            <v>1</v>
          </cell>
          <cell r="JY161">
            <v>7635</v>
          </cell>
          <cell r="JZ161">
            <v>6749</v>
          </cell>
          <cell r="KA161">
            <v>273</v>
          </cell>
          <cell r="KB161">
            <v>560.79999999999995</v>
          </cell>
          <cell r="KC161">
            <v>7826</v>
          </cell>
          <cell r="KD161">
            <v>4388821</v>
          </cell>
          <cell r="KE161">
            <v>0</v>
          </cell>
          <cell r="KF161">
            <v>180757</v>
          </cell>
          <cell r="KG161">
            <v>592272</v>
          </cell>
        </row>
        <row r="162">
          <cell r="E162">
            <v>3465</v>
          </cell>
          <cell r="F162">
            <v>3465</v>
          </cell>
          <cell r="G162" t="str">
            <v>LAMONI</v>
          </cell>
          <cell r="H162" t="str">
            <v>Lamoni</v>
          </cell>
          <cell r="I162">
            <v>0</v>
          </cell>
          <cell r="J162">
            <v>0</v>
          </cell>
          <cell r="K162">
            <v>0</v>
          </cell>
          <cell r="L162">
            <v>3465</v>
          </cell>
          <cell r="M162">
            <v>1690154</v>
          </cell>
          <cell r="N162">
            <v>12774</v>
          </cell>
          <cell r="O162">
            <v>69452</v>
          </cell>
          <cell r="P162">
            <v>265000</v>
          </cell>
          <cell r="Q162">
            <v>18350</v>
          </cell>
          <cell r="R162">
            <v>80000</v>
          </cell>
          <cell r="S162">
            <v>75500</v>
          </cell>
          <cell r="T162">
            <v>590000</v>
          </cell>
          <cell r="U162">
            <v>0</v>
          </cell>
          <cell r="V162">
            <v>2773854</v>
          </cell>
          <cell r="W162">
            <v>13404</v>
          </cell>
          <cell r="X162">
            <v>185000</v>
          </cell>
          <cell r="Y162">
            <v>0</v>
          </cell>
          <cell r="Z162">
            <v>300054</v>
          </cell>
          <cell r="AA162">
            <v>545000</v>
          </cell>
          <cell r="AB162">
            <v>6618542</v>
          </cell>
          <cell r="AC162">
            <v>0</v>
          </cell>
          <cell r="AD162">
            <v>0</v>
          </cell>
          <cell r="AE162">
            <v>0</v>
          </cell>
          <cell r="AF162">
            <v>6618542</v>
          </cell>
          <cell r="AG162">
            <v>3964637</v>
          </cell>
          <cell r="AH162">
            <v>10583179</v>
          </cell>
          <cell r="AI162">
            <v>2856000</v>
          </cell>
          <cell r="AJ162">
            <v>175000</v>
          </cell>
          <cell r="AK162">
            <v>125000</v>
          </cell>
          <cell r="AL162">
            <v>75000</v>
          </cell>
          <cell r="AM162">
            <v>235000</v>
          </cell>
          <cell r="AN162">
            <v>160000</v>
          </cell>
          <cell r="AO162">
            <v>525000</v>
          </cell>
          <cell r="AP162">
            <v>210200</v>
          </cell>
          <cell r="AQ162">
            <v>0</v>
          </cell>
          <cell r="AR162">
            <v>1505200</v>
          </cell>
          <cell r="AS162">
            <v>235000</v>
          </cell>
          <cell r="AT162">
            <v>0</v>
          </cell>
          <cell r="AU162">
            <v>149540</v>
          </cell>
          <cell r="AV162">
            <v>181618</v>
          </cell>
          <cell r="AW162">
            <v>331158</v>
          </cell>
          <cell r="AX162">
            <v>4927358</v>
          </cell>
          <cell r="AY162">
            <v>0</v>
          </cell>
          <cell r="AZ162">
            <v>4927358</v>
          </cell>
          <cell r="BA162">
            <v>5655821</v>
          </cell>
          <cell r="BB162">
            <v>10583179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20</v>
          </cell>
          <cell r="BZ162">
            <v>2023</v>
          </cell>
          <cell r="CA162">
            <v>2027</v>
          </cell>
          <cell r="CB162">
            <v>10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20</v>
          </cell>
          <cell r="CN162">
            <v>2024</v>
          </cell>
          <cell r="CO162">
            <v>2033</v>
          </cell>
          <cell r="CP162">
            <v>1.34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4.05</v>
          </cell>
          <cell r="CY162">
            <v>0</v>
          </cell>
          <cell r="CZ162">
            <v>3</v>
          </cell>
          <cell r="DA162">
            <v>259718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1</v>
          </cell>
          <cell r="DI162">
            <v>126819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1003708</v>
          </cell>
          <cell r="DY162">
            <v>125310</v>
          </cell>
          <cell r="DZ162">
            <v>0</v>
          </cell>
          <cell r="EA162">
            <v>0</v>
          </cell>
          <cell r="EB162">
            <v>0</v>
          </cell>
          <cell r="EC162">
            <v>79473</v>
          </cell>
          <cell r="ED162">
            <v>0</v>
          </cell>
          <cell r="EE162">
            <v>0</v>
          </cell>
          <cell r="EF162">
            <v>1208491</v>
          </cell>
          <cell r="EG162">
            <v>200000</v>
          </cell>
          <cell r="EH162">
            <v>0</v>
          </cell>
          <cell r="EI162">
            <v>1083181</v>
          </cell>
          <cell r="EJ162">
            <v>0</v>
          </cell>
          <cell r="EK162">
            <v>113260</v>
          </cell>
          <cell r="EL162">
            <v>113260</v>
          </cell>
          <cell r="EM162">
            <v>31232</v>
          </cell>
          <cell r="EN162">
            <v>144492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149540</v>
          </cell>
          <cell r="ET162">
            <v>0</v>
          </cell>
          <cell r="EU162">
            <v>1702523</v>
          </cell>
          <cell r="EV162">
            <v>0</v>
          </cell>
          <cell r="EW162">
            <v>12.882110000000001</v>
          </cell>
          <cell r="EX162">
            <v>2.1341000000000001</v>
          </cell>
          <cell r="EY162">
            <v>0</v>
          </cell>
          <cell r="EZ162">
            <v>0</v>
          </cell>
          <cell r="FA162">
            <v>1.1967300000000001</v>
          </cell>
          <cell r="FB162">
            <v>0.33</v>
          </cell>
          <cell r="FC162">
            <v>0</v>
          </cell>
          <cell r="FD162">
            <v>0</v>
          </cell>
          <cell r="FE162">
            <v>1.5800700000000001</v>
          </cell>
          <cell r="FF162">
            <v>0</v>
          </cell>
          <cell r="FG162">
            <v>18.123010000000001</v>
          </cell>
          <cell r="FH162">
            <v>0</v>
          </cell>
          <cell r="FI162">
            <v>0</v>
          </cell>
          <cell r="FJ162">
            <v>11.558059999999999</v>
          </cell>
          <cell r="FK162">
            <v>1.3240499999999999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3483871</v>
          </cell>
          <cell r="GK162">
            <v>7413</v>
          </cell>
          <cell r="GL162">
            <v>2323234</v>
          </cell>
          <cell r="GM162">
            <v>0</v>
          </cell>
          <cell r="GN162">
            <v>149024</v>
          </cell>
          <cell r="GO162">
            <v>399264</v>
          </cell>
          <cell r="GP162">
            <v>119073</v>
          </cell>
          <cell r="GQ162">
            <v>0</v>
          </cell>
          <cell r="GR162">
            <v>18893</v>
          </cell>
          <cell r="GS162">
            <v>20886</v>
          </cell>
          <cell r="GT162">
            <v>0</v>
          </cell>
          <cell r="GU162">
            <v>72478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3483871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150197</v>
          </cell>
          <cell r="HG162">
            <v>0</v>
          </cell>
          <cell r="HH162">
            <v>18219</v>
          </cell>
          <cell r="HI162">
            <v>92663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2571468</v>
          </cell>
          <cell r="HO162">
            <v>0</v>
          </cell>
          <cell r="HP162">
            <v>164786</v>
          </cell>
          <cell r="HQ162">
            <v>428629</v>
          </cell>
          <cell r="HR162">
            <v>131218</v>
          </cell>
          <cell r="HS162">
            <v>0</v>
          </cell>
          <cell r="HT162">
            <v>20951</v>
          </cell>
          <cell r="HU162">
            <v>23162</v>
          </cell>
          <cell r="HV162">
            <v>0</v>
          </cell>
          <cell r="HW162">
            <v>79894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3838901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154905</v>
          </cell>
          <cell r="II162">
            <v>0</v>
          </cell>
          <cell r="IJ162">
            <v>22178</v>
          </cell>
          <cell r="IK162">
            <v>91620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3838901</v>
          </cell>
          <cell r="IQ162">
            <v>0</v>
          </cell>
          <cell r="IR162">
            <v>0</v>
          </cell>
          <cell r="IS162">
            <v>19.3</v>
          </cell>
          <cell r="IT162">
            <v>0</v>
          </cell>
          <cell r="IU162">
            <v>2.073</v>
          </cell>
          <cell r="IV162">
            <v>0.21</v>
          </cell>
          <cell r="IW162">
            <v>305.39999999999998</v>
          </cell>
          <cell r="IX162">
            <v>0</v>
          </cell>
          <cell r="IY162">
            <v>8</v>
          </cell>
          <cell r="IZ162">
            <v>0</v>
          </cell>
          <cell r="JA162">
            <v>0</v>
          </cell>
          <cell r="JB162">
            <v>0</v>
          </cell>
          <cell r="JC162">
            <v>270</v>
          </cell>
          <cell r="JD162">
            <v>259</v>
          </cell>
          <cell r="JE162">
            <v>0</v>
          </cell>
          <cell r="JF162">
            <v>0</v>
          </cell>
          <cell r="JG162">
            <v>0.7</v>
          </cell>
          <cell r="JH162">
            <v>56.14</v>
          </cell>
          <cell r="JI162">
            <v>10.96</v>
          </cell>
          <cell r="JJ162">
            <v>19.98</v>
          </cell>
          <cell r="JK162">
            <v>25.2</v>
          </cell>
          <cell r="JL162">
            <v>2.74</v>
          </cell>
          <cell r="JM162">
            <v>13.92</v>
          </cell>
          <cell r="JN162">
            <v>20.88</v>
          </cell>
          <cell r="JO162">
            <v>37.54</v>
          </cell>
          <cell r="JP162">
            <v>19.420000000000002</v>
          </cell>
          <cell r="JQ162">
            <v>0.63</v>
          </cell>
          <cell r="JR162">
            <v>0</v>
          </cell>
          <cell r="JS162">
            <v>0</v>
          </cell>
          <cell r="JT162">
            <v>7635</v>
          </cell>
          <cell r="JU162">
            <v>1.9390000000000001</v>
          </cell>
          <cell r="JV162">
            <v>0</v>
          </cell>
          <cell r="JW162">
            <v>336.8</v>
          </cell>
          <cell r="JX162">
            <v>-0.6</v>
          </cell>
          <cell r="JY162">
            <v>-4581</v>
          </cell>
          <cell r="JZ162">
            <v>-4049</v>
          </cell>
          <cell r="KA162">
            <v>240</v>
          </cell>
          <cell r="KB162">
            <v>305.39999999999998</v>
          </cell>
          <cell r="KC162">
            <v>7826</v>
          </cell>
          <cell r="KD162">
            <v>2390060</v>
          </cell>
          <cell r="KE162">
            <v>207123</v>
          </cell>
          <cell r="KF162">
            <v>172086</v>
          </cell>
          <cell r="KG162">
            <v>293788</v>
          </cell>
        </row>
        <row r="163">
          <cell r="E163">
            <v>3537</v>
          </cell>
          <cell r="F163">
            <v>3537</v>
          </cell>
          <cell r="G163" t="str">
            <v>LAURENS-MARATHON</v>
          </cell>
          <cell r="H163" t="str">
            <v>Laurens-Marathon</v>
          </cell>
          <cell r="I163">
            <v>0</v>
          </cell>
          <cell r="J163">
            <v>0</v>
          </cell>
          <cell r="K163">
            <v>0</v>
          </cell>
          <cell r="L163">
            <v>3537</v>
          </cell>
          <cell r="M163">
            <v>2226947</v>
          </cell>
          <cell r="N163">
            <v>19499</v>
          </cell>
          <cell r="O163">
            <v>179772</v>
          </cell>
          <cell r="P163">
            <v>10000</v>
          </cell>
          <cell r="Q163">
            <v>34000</v>
          </cell>
          <cell r="R163">
            <v>8000</v>
          </cell>
          <cell r="S163">
            <v>1000</v>
          </cell>
          <cell r="T163">
            <v>50860</v>
          </cell>
          <cell r="U163">
            <v>0</v>
          </cell>
          <cell r="V163">
            <v>2373407</v>
          </cell>
          <cell r="W163">
            <v>6012</v>
          </cell>
          <cell r="X163">
            <v>387714</v>
          </cell>
          <cell r="Y163">
            <v>33022</v>
          </cell>
          <cell r="Z163">
            <v>80000</v>
          </cell>
          <cell r="AA163">
            <v>223000</v>
          </cell>
          <cell r="AB163">
            <v>5633233</v>
          </cell>
          <cell r="AC163">
            <v>0</v>
          </cell>
          <cell r="AD163">
            <v>7500</v>
          </cell>
          <cell r="AE163">
            <v>4000</v>
          </cell>
          <cell r="AF163">
            <v>5644733</v>
          </cell>
          <cell r="AG163">
            <v>3788939</v>
          </cell>
          <cell r="AH163">
            <v>9433672</v>
          </cell>
          <cell r="AI163">
            <v>3987470</v>
          </cell>
          <cell r="AJ163">
            <v>170000</v>
          </cell>
          <cell r="AK163">
            <v>370000</v>
          </cell>
          <cell r="AL163">
            <v>245000</v>
          </cell>
          <cell r="AM163">
            <v>360000</v>
          </cell>
          <cell r="AN163">
            <v>460000</v>
          </cell>
          <cell r="AO163">
            <v>1382301</v>
          </cell>
          <cell r="AP163">
            <v>820000</v>
          </cell>
          <cell r="AQ163">
            <v>0</v>
          </cell>
          <cell r="AR163">
            <v>3807301</v>
          </cell>
          <cell r="AS163">
            <v>295376</v>
          </cell>
          <cell r="AT163">
            <v>1150607</v>
          </cell>
          <cell r="AU163">
            <v>0</v>
          </cell>
          <cell r="AV163">
            <v>185418</v>
          </cell>
          <cell r="AW163">
            <v>1336025</v>
          </cell>
          <cell r="AX163">
            <v>9426172</v>
          </cell>
          <cell r="AY163">
            <v>7500</v>
          </cell>
          <cell r="AZ163">
            <v>9433672</v>
          </cell>
          <cell r="BA163">
            <v>0</v>
          </cell>
          <cell r="BB163">
            <v>9433672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20</v>
          </cell>
          <cell r="BZ163">
            <v>2021</v>
          </cell>
          <cell r="CA163">
            <v>2025</v>
          </cell>
          <cell r="CB163">
            <v>10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20</v>
          </cell>
          <cell r="CN163">
            <v>2019</v>
          </cell>
          <cell r="CO163">
            <v>2028</v>
          </cell>
          <cell r="CP163">
            <v>1.34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0.13500000000000001</v>
          </cell>
          <cell r="CX163">
            <v>2.7</v>
          </cell>
          <cell r="CY163">
            <v>0</v>
          </cell>
          <cell r="CZ163">
            <v>5</v>
          </cell>
          <cell r="DA163">
            <v>247302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5</v>
          </cell>
          <cell r="DI163">
            <v>276926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1547826</v>
          </cell>
          <cell r="DY163">
            <v>116980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1664806</v>
          </cell>
          <cell r="EG163">
            <v>297000</v>
          </cell>
          <cell r="EH163">
            <v>0</v>
          </cell>
          <cell r="EI163">
            <v>1547826</v>
          </cell>
          <cell r="EJ163">
            <v>0</v>
          </cell>
          <cell r="EK163">
            <v>188645</v>
          </cell>
          <cell r="EL163">
            <v>188645</v>
          </cell>
          <cell r="EM163">
            <v>68198</v>
          </cell>
          <cell r="EN163">
            <v>256843</v>
          </cell>
          <cell r="EO163">
            <v>0</v>
          </cell>
          <cell r="EP163">
            <v>0</v>
          </cell>
          <cell r="EQ163">
            <v>0</v>
          </cell>
          <cell r="ER163">
            <v>27797</v>
          </cell>
          <cell r="ES163">
            <v>0</v>
          </cell>
          <cell r="ET163">
            <v>0</v>
          </cell>
          <cell r="EU163">
            <v>2246445</v>
          </cell>
          <cell r="EV163">
            <v>0</v>
          </cell>
          <cell r="EW163">
            <v>8.0831599999999995</v>
          </cell>
          <cell r="EX163">
            <v>1.4423999999999999</v>
          </cell>
          <cell r="EY163">
            <v>0</v>
          </cell>
          <cell r="EZ163">
            <v>0</v>
          </cell>
          <cell r="FA163">
            <v>0.91281999999999996</v>
          </cell>
          <cell r="FB163">
            <v>0.33</v>
          </cell>
          <cell r="FC163">
            <v>0</v>
          </cell>
          <cell r="FD163">
            <v>0.13500000000000001</v>
          </cell>
          <cell r="FE163">
            <v>0</v>
          </cell>
          <cell r="FF163">
            <v>0</v>
          </cell>
          <cell r="FG163">
            <v>10.90338</v>
          </cell>
          <cell r="FH163">
            <v>0</v>
          </cell>
          <cell r="FI163">
            <v>0</v>
          </cell>
          <cell r="FJ163">
            <v>7.5171099999999997</v>
          </cell>
          <cell r="FK163">
            <v>0.56605000000000005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3224462</v>
          </cell>
          <cell r="GK163">
            <v>7413</v>
          </cell>
          <cell r="GL163">
            <v>2059331</v>
          </cell>
          <cell r="GM163">
            <v>0</v>
          </cell>
          <cell r="GN163">
            <v>191522</v>
          </cell>
          <cell r="GO163">
            <v>404676</v>
          </cell>
          <cell r="GP163">
            <v>111075</v>
          </cell>
          <cell r="GQ163">
            <v>1190</v>
          </cell>
          <cell r="GR163">
            <v>16938</v>
          </cell>
          <cell r="GS163">
            <v>18980</v>
          </cell>
          <cell r="GT163">
            <v>0</v>
          </cell>
          <cell r="GU163">
            <v>94360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3224462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176093</v>
          </cell>
          <cell r="HG163">
            <v>0</v>
          </cell>
          <cell r="HH163">
            <v>23208</v>
          </cell>
          <cell r="HI163">
            <v>74130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2285156</v>
          </cell>
          <cell r="HO163">
            <v>0</v>
          </cell>
          <cell r="HP163">
            <v>180453</v>
          </cell>
          <cell r="HQ163">
            <v>429545</v>
          </cell>
          <cell r="HR163">
            <v>122274</v>
          </cell>
          <cell r="HS163">
            <v>0</v>
          </cell>
          <cell r="HT163">
            <v>18819</v>
          </cell>
          <cell r="HU163">
            <v>21079</v>
          </cell>
          <cell r="HV163">
            <v>0</v>
          </cell>
          <cell r="HW163">
            <v>104279</v>
          </cell>
          <cell r="HX163">
            <v>0</v>
          </cell>
          <cell r="HY163">
            <v>0</v>
          </cell>
          <cell r="HZ163">
            <v>0</v>
          </cell>
          <cell r="IA163">
            <v>14826</v>
          </cell>
          <cell r="IB163">
            <v>3535069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192548</v>
          </cell>
          <cell r="II163">
            <v>0</v>
          </cell>
          <cell r="IJ163">
            <v>28583</v>
          </cell>
          <cell r="IK163">
            <v>76350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3535069</v>
          </cell>
          <cell r="IQ163">
            <v>0</v>
          </cell>
          <cell r="IR163">
            <v>0</v>
          </cell>
          <cell r="IS163">
            <v>18.79</v>
          </cell>
          <cell r="IT163">
            <v>2</v>
          </cell>
          <cell r="IU163">
            <v>1.865</v>
          </cell>
          <cell r="IV163">
            <v>2.98</v>
          </cell>
          <cell r="IW163">
            <v>316</v>
          </cell>
          <cell r="IX163">
            <v>0</v>
          </cell>
          <cell r="IY163">
            <v>8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-0.5</v>
          </cell>
          <cell r="JF163">
            <v>-3818</v>
          </cell>
          <cell r="JG163">
            <v>0</v>
          </cell>
          <cell r="JH163">
            <v>56.26</v>
          </cell>
          <cell r="JI163">
            <v>21.92</v>
          </cell>
          <cell r="JJ163">
            <v>16.34</v>
          </cell>
          <cell r="JK163">
            <v>18</v>
          </cell>
          <cell r="JL163">
            <v>24.66</v>
          </cell>
          <cell r="JM163">
            <v>21.18</v>
          </cell>
          <cell r="JN163">
            <v>18</v>
          </cell>
          <cell r="JO163">
            <v>63.84</v>
          </cell>
          <cell r="JP163">
            <v>19.57</v>
          </cell>
          <cell r="JQ163">
            <v>5.65</v>
          </cell>
          <cell r="JR163">
            <v>2</v>
          </cell>
          <cell r="JS163">
            <v>0</v>
          </cell>
          <cell r="JT163">
            <v>7635</v>
          </cell>
          <cell r="JU163">
            <v>1.6020000000000001</v>
          </cell>
          <cell r="JV163">
            <v>17785</v>
          </cell>
          <cell r="JW163">
            <v>299.3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316</v>
          </cell>
          <cell r="KC163">
            <v>7826</v>
          </cell>
          <cell r="KD163">
            <v>2473016</v>
          </cell>
          <cell r="KE163">
            <v>0</v>
          </cell>
          <cell r="KF163">
            <v>209909</v>
          </cell>
          <cell r="KG163">
            <v>499612</v>
          </cell>
        </row>
        <row r="164">
          <cell r="E164">
            <v>3555</v>
          </cell>
          <cell r="F164">
            <v>3555</v>
          </cell>
          <cell r="G164" t="str">
            <v>LAWTON-BRONSON</v>
          </cell>
          <cell r="H164" t="str">
            <v>Lawton-Bronson</v>
          </cell>
          <cell r="I164">
            <v>0</v>
          </cell>
          <cell r="J164">
            <v>0</v>
          </cell>
          <cell r="K164">
            <v>0</v>
          </cell>
          <cell r="L164">
            <v>3555</v>
          </cell>
          <cell r="M164">
            <v>3146223</v>
          </cell>
          <cell r="N164">
            <v>49922</v>
          </cell>
          <cell r="O164">
            <v>48541</v>
          </cell>
          <cell r="P164">
            <v>1500000</v>
          </cell>
          <cell r="Q164">
            <v>428500</v>
          </cell>
          <cell r="R164">
            <v>305000</v>
          </cell>
          <cell r="S164">
            <v>347000</v>
          </cell>
          <cell r="T164">
            <v>423000</v>
          </cell>
          <cell r="U164">
            <v>0</v>
          </cell>
          <cell r="V164">
            <v>4376961</v>
          </cell>
          <cell r="W164">
            <v>15604</v>
          </cell>
          <cell r="X164">
            <v>1212500</v>
          </cell>
          <cell r="Y164">
            <v>0</v>
          </cell>
          <cell r="Z164">
            <v>53000</v>
          </cell>
          <cell r="AA164">
            <v>523000</v>
          </cell>
          <cell r="AB164">
            <v>12429251</v>
          </cell>
          <cell r="AC164">
            <v>175000</v>
          </cell>
          <cell r="AD164">
            <v>265000</v>
          </cell>
          <cell r="AE164">
            <v>0</v>
          </cell>
          <cell r="AF164">
            <v>12869251</v>
          </cell>
          <cell r="AG164">
            <v>7308961</v>
          </cell>
          <cell r="AH164">
            <v>20178212</v>
          </cell>
          <cell r="AI164">
            <v>6680000</v>
          </cell>
          <cell r="AJ164">
            <v>220000</v>
          </cell>
          <cell r="AK164">
            <v>753000</v>
          </cell>
          <cell r="AL164">
            <v>590000</v>
          </cell>
          <cell r="AM164">
            <v>450000</v>
          </cell>
          <cell r="AN164">
            <v>185000</v>
          </cell>
          <cell r="AO164">
            <v>1335000</v>
          </cell>
          <cell r="AP164">
            <v>950000</v>
          </cell>
          <cell r="AQ164">
            <v>0</v>
          </cell>
          <cell r="AR164">
            <v>4483000</v>
          </cell>
          <cell r="AS164">
            <v>600000</v>
          </cell>
          <cell r="AT164">
            <v>500000</v>
          </cell>
          <cell r="AU164">
            <v>250000</v>
          </cell>
          <cell r="AV164">
            <v>330655</v>
          </cell>
          <cell r="AW164">
            <v>1080655</v>
          </cell>
          <cell r="AX164">
            <v>12843655</v>
          </cell>
          <cell r="AY164">
            <v>265000</v>
          </cell>
          <cell r="AZ164">
            <v>13108655</v>
          </cell>
          <cell r="BA164">
            <v>7069557</v>
          </cell>
          <cell r="BB164">
            <v>20178212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20</v>
          </cell>
          <cell r="BZ164">
            <v>2025</v>
          </cell>
          <cell r="CA164">
            <v>2029</v>
          </cell>
          <cell r="CB164">
            <v>10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4.05</v>
          </cell>
          <cell r="CY164">
            <v>0</v>
          </cell>
          <cell r="CZ164">
            <v>1</v>
          </cell>
          <cell r="DA164">
            <v>479264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2362446</v>
          </cell>
          <cell r="DY164">
            <v>321653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2684099</v>
          </cell>
          <cell r="EG164">
            <v>385000</v>
          </cell>
          <cell r="EH164">
            <v>0</v>
          </cell>
          <cell r="EI164">
            <v>2362446</v>
          </cell>
          <cell r="EJ164">
            <v>0</v>
          </cell>
          <cell r="EK164">
            <v>0</v>
          </cell>
          <cell r="EL164">
            <v>0</v>
          </cell>
          <cell r="EM164">
            <v>96734</v>
          </cell>
          <cell r="EN164">
            <v>96734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3165833</v>
          </cell>
          <cell r="EV164">
            <v>0</v>
          </cell>
          <cell r="EW164">
            <v>9.1566200000000002</v>
          </cell>
          <cell r="EX164">
            <v>1.3133999999999999</v>
          </cell>
          <cell r="EY164">
            <v>0</v>
          </cell>
          <cell r="EZ164">
            <v>0</v>
          </cell>
          <cell r="FA164">
            <v>0</v>
          </cell>
          <cell r="FB164">
            <v>0.33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10.80002</v>
          </cell>
          <cell r="FH164">
            <v>0</v>
          </cell>
          <cell r="FI164">
            <v>0</v>
          </cell>
          <cell r="FJ164">
            <v>8.0593199999999996</v>
          </cell>
          <cell r="FK164">
            <v>1.0972999999999999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6274152</v>
          </cell>
          <cell r="GK164">
            <v>7413</v>
          </cell>
          <cell r="GL164">
            <v>4567149</v>
          </cell>
          <cell r="GM164">
            <v>0</v>
          </cell>
          <cell r="GN164">
            <v>163071</v>
          </cell>
          <cell r="GO164">
            <v>380435</v>
          </cell>
          <cell r="GP164">
            <v>220783</v>
          </cell>
          <cell r="GQ164">
            <v>0</v>
          </cell>
          <cell r="GR164">
            <v>38870</v>
          </cell>
          <cell r="GS164">
            <v>43543</v>
          </cell>
          <cell r="GT164">
            <v>0</v>
          </cell>
          <cell r="GU164">
            <v>178102</v>
          </cell>
          <cell r="GV164">
            <v>0</v>
          </cell>
          <cell r="GW164">
            <v>0</v>
          </cell>
          <cell r="GX164">
            <v>0</v>
          </cell>
          <cell r="GY164">
            <v>-130</v>
          </cell>
          <cell r="GZ164">
            <v>6274152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351077</v>
          </cell>
          <cell r="HG164">
            <v>0</v>
          </cell>
          <cell r="HH164">
            <v>30878</v>
          </cell>
          <cell r="HI164">
            <v>159380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4668803</v>
          </cell>
          <cell r="HO164">
            <v>0</v>
          </cell>
          <cell r="HP164">
            <v>174284</v>
          </cell>
          <cell r="HQ164">
            <v>449243</v>
          </cell>
          <cell r="HR164">
            <v>228264</v>
          </cell>
          <cell r="HS164">
            <v>0</v>
          </cell>
          <cell r="HT164">
            <v>39406</v>
          </cell>
          <cell r="HU164">
            <v>44126</v>
          </cell>
          <cell r="HV164">
            <v>0</v>
          </cell>
          <cell r="HW164">
            <v>181322</v>
          </cell>
          <cell r="HX164">
            <v>0</v>
          </cell>
          <cell r="HY164">
            <v>0</v>
          </cell>
          <cell r="HZ164">
            <v>0</v>
          </cell>
          <cell r="IA164">
            <v>-7413</v>
          </cell>
          <cell r="IB164">
            <v>6470924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359964</v>
          </cell>
          <cell r="II164">
            <v>0</v>
          </cell>
          <cell r="IJ164">
            <v>37024</v>
          </cell>
          <cell r="IK164">
            <v>118343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6470924</v>
          </cell>
          <cell r="IQ164">
            <v>0</v>
          </cell>
          <cell r="IR164">
            <v>0</v>
          </cell>
          <cell r="IS164">
            <v>19.329999999999998</v>
          </cell>
          <cell r="IT164">
            <v>19</v>
          </cell>
          <cell r="IU164">
            <v>2.137</v>
          </cell>
          <cell r="IV164">
            <v>1.36</v>
          </cell>
          <cell r="IW164">
            <v>612.4</v>
          </cell>
          <cell r="IX164">
            <v>0</v>
          </cell>
          <cell r="IY164">
            <v>21.5</v>
          </cell>
          <cell r="IZ164">
            <v>0</v>
          </cell>
          <cell r="JA164">
            <v>0</v>
          </cell>
          <cell r="JB164">
            <v>0</v>
          </cell>
          <cell r="JC164">
            <v>439</v>
          </cell>
          <cell r="JD164">
            <v>437</v>
          </cell>
          <cell r="JE164">
            <v>0</v>
          </cell>
          <cell r="JF164">
            <v>0</v>
          </cell>
          <cell r="JG164">
            <v>1.29</v>
          </cell>
          <cell r="JH164">
            <v>58.84</v>
          </cell>
          <cell r="JI164">
            <v>15.07</v>
          </cell>
          <cell r="JJ164">
            <v>23.61</v>
          </cell>
          <cell r="JK164">
            <v>20.16</v>
          </cell>
          <cell r="JL164">
            <v>19.18</v>
          </cell>
          <cell r="JM164">
            <v>25.42</v>
          </cell>
          <cell r="JN164">
            <v>22.32</v>
          </cell>
          <cell r="JO164">
            <v>66.92</v>
          </cell>
          <cell r="JP164">
            <v>19</v>
          </cell>
          <cell r="JQ164">
            <v>1.1000000000000001</v>
          </cell>
          <cell r="JR164">
            <v>10</v>
          </cell>
          <cell r="JS164">
            <v>0</v>
          </cell>
          <cell r="JT164">
            <v>7635</v>
          </cell>
          <cell r="JU164">
            <v>2.3109999999999999</v>
          </cell>
          <cell r="JV164">
            <v>9322</v>
          </cell>
          <cell r="JW164">
            <v>611.5</v>
          </cell>
          <cell r="JX164">
            <v>0.94299999999999995</v>
          </cell>
          <cell r="JY164">
            <v>7200</v>
          </cell>
          <cell r="JZ164">
            <v>6364</v>
          </cell>
          <cell r="KA164">
            <v>450</v>
          </cell>
          <cell r="KB164">
            <v>612.4</v>
          </cell>
          <cell r="KC164">
            <v>7826</v>
          </cell>
          <cell r="KD164">
            <v>4792642</v>
          </cell>
          <cell r="KE164">
            <v>0</v>
          </cell>
          <cell r="KF164">
            <v>175388</v>
          </cell>
          <cell r="KG164">
            <v>523716</v>
          </cell>
        </row>
        <row r="165">
          <cell r="E165">
            <v>3600</v>
          </cell>
          <cell r="F165">
            <v>3600</v>
          </cell>
          <cell r="G165" t="str">
            <v>LE MARS</v>
          </cell>
          <cell r="H165" t="str">
            <v>Le Mars</v>
          </cell>
          <cell r="I165">
            <v>0</v>
          </cell>
          <cell r="J165">
            <v>0</v>
          </cell>
          <cell r="K165">
            <v>0</v>
          </cell>
          <cell r="L165">
            <v>3600</v>
          </cell>
          <cell r="M165">
            <v>9890376</v>
          </cell>
          <cell r="N165">
            <v>191376</v>
          </cell>
          <cell r="O165">
            <v>0</v>
          </cell>
          <cell r="P165">
            <v>700000</v>
          </cell>
          <cell r="Q165">
            <v>280050</v>
          </cell>
          <cell r="R165">
            <v>500000</v>
          </cell>
          <cell r="S165">
            <v>903000</v>
          </cell>
          <cell r="T165">
            <v>750000</v>
          </cell>
          <cell r="U165">
            <v>0</v>
          </cell>
          <cell r="V165">
            <v>17000501</v>
          </cell>
          <cell r="W165">
            <v>61031</v>
          </cell>
          <cell r="X165">
            <v>2410000</v>
          </cell>
          <cell r="Y165">
            <v>0</v>
          </cell>
          <cell r="Z165">
            <v>190000</v>
          </cell>
          <cell r="AA165">
            <v>800000</v>
          </cell>
          <cell r="AB165">
            <v>33676334</v>
          </cell>
          <cell r="AC165">
            <v>0</v>
          </cell>
          <cell r="AD165">
            <v>0</v>
          </cell>
          <cell r="AE165">
            <v>0</v>
          </cell>
          <cell r="AF165">
            <v>33676334</v>
          </cell>
          <cell r="AG165">
            <v>20744474</v>
          </cell>
          <cell r="AH165">
            <v>54420808</v>
          </cell>
          <cell r="AI165">
            <v>21500000</v>
          </cell>
          <cell r="AJ165">
            <v>835000</v>
          </cell>
          <cell r="AK165">
            <v>1950000</v>
          </cell>
          <cell r="AL165">
            <v>775000</v>
          </cell>
          <cell r="AM165">
            <v>1175000</v>
          </cell>
          <cell r="AN165">
            <v>360000</v>
          </cell>
          <cell r="AO165">
            <v>2429000</v>
          </cell>
          <cell r="AP165">
            <v>1164500</v>
          </cell>
          <cell r="AQ165">
            <v>0</v>
          </cell>
          <cell r="AR165">
            <v>8688500</v>
          </cell>
          <cell r="AS165">
            <v>1300000</v>
          </cell>
          <cell r="AT165">
            <v>365000</v>
          </cell>
          <cell r="AU165">
            <v>0</v>
          </cell>
          <cell r="AV165">
            <v>1303445</v>
          </cell>
          <cell r="AW165">
            <v>1668445</v>
          </cell>
          <cell r="AX165">
            <v>33156945</v>
          </cell>
          <cell r="AY165">
            <v>0</v>
          </cell>
          <cell r="AZ165">
            <v>33156945</v>
          </cell>
          <cell r="BA165">
            <v>21263863</v>
          </cell>
          <cell r="BB165">
            <v>54420808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2023</v>
          </cell>
          <cell r="CA165">
            <v>2027</v>
          </cell>
          <cell r="CB165">
            <v>10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2.7</v>
          </cell>
          <cell r="CY165">
            <v>0</v>
          </cell>
          <cell r="CZ165">
            <v>0</v>
          </cell>
          <cell r="DA165">
            <v>1723718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7944739</v>
          </cell>
          <cell r="DY165">
            <v>1296925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9241664</v>
          </cell>
          <cell r="EG165">
            <v>375000</v>
          </cell>
          <cell r="EH165">
            <v>0</v>
          </cell>
          <cell r="EI165">
            <v>7944739</v>
          </cell>
          <cell r="EJ165">
            <v>0</v>
          </cell>
          <cell r="EK165">
            <v>0</v>
          </cell>
          <cell r="EL165">
            <v>0</v>
          </cell>
          <cell r="EM165">
            <v>397973</v>
          </cell>
          <cell r="EN165">
            <v>397973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10014626</v>
          </cell>
          <cell r="EV165">
            <v>0</v>
          </cell>
          <cell r="EW165">
            <v>9.1528399999999994</v>
          </cell>
          <cell r="EX165">
            <v>0.38125999999999999</v>
          </cell>
          <cell r="EY165">
            <v>0</v>
          </cell>
          <cell r="EZ165">
            <v>0</v>
          </cell>
          <cell r="FA165">
            <v>0</v>
          </cell>
          <cell r="FB165">
            <v>0.33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9.8641000000000005</v>
          </cell>
          <cell r="FH165">
            <v>0</v>
          </cell>
          <cell r="FI165">
            <v>0</v>
          </cell>
          <cell r="FJ165">
            <v>8.0774299999999997</v>
          </cell>
          <cell r="FK165">
            <v>1.07541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23619178</v>
          </cell>
          <cell r="GK165">
            <v>7413</v>
          </cell>
          <cell r="GL165">
            <v>16573985</v>
          </cell>
          <cell r="GM165">
            <v>0</v>
          </cell>
          <cell r="GN165">
            <v>482779</v>
          </cell>
          <cell r="GO165">
            <v>2498255</v>
          </cell>
          <cell r="GP165">
            <v>851086</v>
          </cell>
          <cell r="GQ165">
            <v>0</v>
          </cell>
          <cell r="GR165">
            <v>161969</v>
          </cell>
          <cell r="GS165">
            <v>181441</v>
          </cell>
          <cell r="GT165">
            <v>0</v>
          </cell>
          <cell r="GU165">
            <v>403953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23619178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1271557</v>
          </cell>
          <cell r="HG165">
            <v>0</v>
          </cell>
          <cell r="HH165">
            <v>115347</v>
          </cell>
          <cell r="HI165">
            <v>344705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17066516</v>
          </cell>
          <cell r="HO165">
            <v>0</v>
          </cell>
          <cell r="HP165">
            <v>555683</v>
          </cell>
          <cell r="HQ165">
            <v>2579867</v>
          </cell>
          <cell r="HR165">
            <v>876226</v>
          </cell>
          <cell r="HS165">
            <v>0</v>
          </cell>
          <cell r="HT165">
            <v>168240</v>
          </cell>
          <cell r="HU165">
            <v>188391</v>
          </cell>
          <cell r="HV165">
            <v>0</v>
          </cell>
          <cell r="HW165">
            <v>414257</v>
          </cell>
          <cell r="HX165">
            <v>0</v>
          </cell>
          <cell r="HY165">
            <v>0</v>
          </cell>
          <cell r="HZ165">
            <v>0</v>
          </cell>
          <cell r="IA165">
            <v>1557</v>
          </cell>
          <cell r="IB165">
            <v>24372670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1291253</v>
          </cell>
          <cell r="II165">
            <v>0</v>
          </cell>
          <cell r="IJ165">
            <v>138160</v>
          </cell>
          <cell r="IK165">
            <v>400838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24372670</v>
          </cell>
          <cell r="IQ165">
            <v>0</v>
          </cell>
          <cell r="IR165">
            <v>2.8</v>
          </cell>
          <cell r="IS165">
            <v>30.87</v>
          </cell>
          <cell r="IT165">
            <v>461</v>
          </cell>
          <cell r="IU165">
            <v>10.691000000000001</v>
          </cell>
          <cell r="IV165">
            <v>31.22</v>
          </cell>
          <cell r="IW165">
            <v>2199</v>
          </cell>
          <cell r="IX165">
            <v>0</v>
          </cell>
          <cell r="IY165">
            <v>51</v>
          </cell>
          <cell r="IZ165">
            <v>0</v>
          </cell>
          <cell r="JA165">
            <v>0</v>
          </cell>
          <cell r="JB165">
            <v>0</v>
          </cell>
          <cell r="JC165">
            <v>1686</v>
          </cell>
          <cell r="JD165">
            <v>1684</v>
          </cell>
          <cell r="JE165">
            <v>0</v>
          </cell>
          <cell r="JF165">
            <v>0</v>
          </cell>
          <cell r="JG165">
            <v>4.8099999999999996</v>
          </cell>
          <cell r="JH165">
            <v>337.9</v>
          </cell>
          <cell r="JI165">
            <v>94.53</v>
          </cell>
          <cell r="JJ165">
            <v>140.41</v>
          </cell>
          <cell r="JK165">
            <v>102.96</v>
          </cell>
          <cell r="JL165">
            <v>101.38</v>
          </cell>
          <cell r="JM165">
            <v>117.41</v>
          </cell>
          <cell r="JN165">
            <v>109.44</v>
          </cell>
          <cell r="JO165">
            <v>328.23</v>
          </cell>
          <cell r="JP165">
            <v>27.8</v>
          </cell>
          <cell r="JQ165">
            <v>31.88</v>
          </cell>
          <cell r="JR165">
            <v>472</v>
          </cell>
          <cell r="JS165">
            <v>1.6</v>
          </cell>
          <cell r="JT165">
            <v>7635</v>
          </cell>
          <cell r="JU165">
            <v>10.705</v>
          </cell>
          <cell r="JV165">
            <v>15474</v>
          </cell>
          <cell r="JW165">
            <v>2235.3000000000002</v>
          </cell>
          <cell r="JX165">
            <v>-1</v>
          </cell>
          <cell r="JY165">
            <v>-7635</v>
          </cell>
          <cell r="JZ165">
            <v>-6749</v>
          </cell>
          <cell r="KA165">
            <v>1678</v>
          </cell>
          <cell r="KB165">
            <v>2199</v>
          </cell>
          <cell r="KC165">
            <v>7826</v>
          </cell>
          <cell r="KD165">
            <v>17209374</v>
          </cell>
          <cell r="KE165">
            <v>27807</v>
          </cell>
          <cell r="KF165">
            <v>550833</v>
          </cell>
          <cell r="KG165">
            <v>2568728</v>
          </cell>
        </row>
        <row r="166">
          <cell r="E166">
            <v>3609</v>
          </cell>
          <cell r="F166">
            <v>3609</v>
          </cell>
          <cell r="G166" t="str">
            <v>LENOX</v>
          </cell>
          <cell r="H166" t="str">
            <v>Lenox</v>
          </cell>
          <cell r="I166">
            <v>0</v>
          </cell>
          <cell r="J166">
            <v>0</v>
          </cell>
          <cell r="K166">
            <v>0</v>
          </cell>
          <cell r="L166">
            <v>3609</v>
          </cell>
          <cell r="M166">
            <v>3215758</v>
          </cell>
          <cell r="N166">
            <v>20934</v>
          </cell>
          <cell r="O166">
            <v>45832</v>
          </cell>
          <cell r="P166">
            <v>620000</v>
          </cell>
          <cell r="Q166">
            <v>155000</v>
          </cell>
          <cell r="R166">
            <v>113300</v>
          </cell>
          <cell r="S166">
            <v>211582</v>
          </cell>
          <cell r="T166">
            <v>214111</v>
          </cell>
          <cell r="U166">
            <v>0</v>
          </cell>
          <cell r="V166">
            <v>3716345</v>
          </cell>
          <cell r="W166">
            <v>13047</v>
          </cell>
          <cell r="X166">
            <v>871397</v>
          </cell>
          <cell r="Y166">
            <v>40498</v>
          </cell>
          <cell r="Z166">
            <v>115000</v>
          </cell>
          <cell r="AA166">
            <v>450000</v>
          </cell>
          <cell r="AB166">
            <v>9802804</v>
          </cell>
          <cell r="AC166">
            <v>0</v>
          </cell>
          <cell r="AD166">
            <v>389306</v>
          </cell>
          <cell r="AE166">
            <v>1500</v>
          </cell>
          <cell r="AF166">
            <v>10193610</v>
          </cell>
          <cell r="AG166">
            <v>4605061</v>
          </cell>
          <cell r="AH166">
            <v>14798671</v>
          </cell>
          <cell r="AI166">
            <v>5992284</v>
          </cell>
          <cell r="AJ166">
            <v>220000</v>
          </cell>
          <cell r="AK166">
            <v>377527</v>
          </cell>
          <cell r="AL166">
            <v>455436</v>
          </cell>
          <cell r="AM166">
            <v>518500</v>
          </cell>
          <cell r="AN166">
            <v>195418</v>
          </cell>
          <cell r="AO166">
            <v>1125000</v>
          </cell>
          <cell r="AP166">
            <v>270669</v>
          </cell>
          <cell r="AQ166">
            <v>0</v>
          </cell>
          <cell r="AR166">
            <v>3162550</v>
          </cell>
          <cell r="AS166">
            <v>500000</v>
          </cell>
          <cell r="AT166">
            <v>725000</v>
          </cell>
          <cell r="AU166">
            <v>1110819</v>
          </cell>
          <cell r="AV166">
            <v>250719</v>
          </cell>
          <cell r="AW166">
            <v>2086538</v>
          </cell>
          <cell r="AX166">
            <v>11741372</v>
          </cell>
          <cell r="AY166">
            <v>389306</v>
          </cell>
          <cell r="AZ166">
            <v>12130678</v>
          </cell>
          <cell r="BA166">
            <v>2667993</v>
          </cell>
          <cell r="BB166">
            <v>14798671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17</v>
          </cell>
          <cell r="BZ166">
            <v>2023</v>
          </cell>
          <cell r="CA166">
            <v>2027</v>
          </cell>
          <cell r="CB166">
            <v>10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20</v>
          </cell>
          <cell r="CN166">
            <v>2024</v>
          </cell>
          <cell r="CO166">
            <v>2033</v>
          </cell>
          <cell r="CP166">
            <v>1.34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4.05</v>
          </cell>
          <cell r="CY166">
            <v>0</v>
          </cell>
          <cell r="CZ166">
            <v>1</v>
          </cell>
          <cell r="DA166">
            <v>361170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1</v>
          </cell>
          <cell r="DI166">
            <v>273646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1652493</v>
          </cell>
          <cell r="DY166">
            <v>242503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1894996</v>
          </cell>
          <cell r="EG166">
            <v>305000</v>
          </cell>
          <cell r="EH166">
            <v>0</v>
          </cell>
          <cell r="EI166">
            <v>1652493</v>
          </cell>
          <cell r="EJ166">
            <v>0</v>
          </cell>
          <cell r="EK166">
            <v>245741</v>
          </cell>
          <cell r="EL166">
            <v>245741</v>
          </cell>
          <cell r="EM166">
            <v>67390</v>
          </cell>
          <cell r="EN166">
            <v>313131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721513</v>
          </cell>
          <cell r="ET166">
            <v>0</v>
          </cell>
          <cell r="EU166">
            <v>3234639</v>
          </cell>
          <cell r="EV166">
            <v>0</v>
          </cell>
          <cell r="EW166">
            <v>9.3133099999999995</v>
          </cell>
          <cell r="EX166">
            <v>1.4997799999999999</v>
          </cell>
          <cell r="EY166">
            <v>0</v>
          </cell>
          <cell r="EZ166">
            <v>0</v>
          </cell>
          <cell r="FA166">
            <v>1.2033499999999999</v>
          </cell>
          <cell r="FB166">
            <v>0.33</v>
          </cell>
          <cell r="FC166">
            <v>0</v>
          </cell>
          <cell r="FD166">
            <v>0</v>
          </cell>
          <cell r="FE166">
            <v>3.5331299999999999</v>
          </cell>
          <cell r="FF166">
            <v>0</v>
          </cell>
          <cell r="FG166">
            <v>15.879569999999999</v>
          </cell>
          <cell r="FH166">
            <v>0</v>
          </cell>
          <cell r="FI166">
            <v>0</v>
          </cell>
          <cell r="FJ166">
            <v>8.1258099999999995</v>
          </cell>
          <cell r="FK166">
            <v>1.1875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4743378</v>
          </cell>
          <cell r="GK166">
            <v>7413</v>
          </cell>
          <cell r="GL166">
            <v>3338074</v>
          </cell>
          <cell r="GM166">
            <v>0</v>
          </cell>
          <cell r="GN166">
            <v>228009</v>
          </cell>
          <cell r="GO166">
            <v>314534</v>
          </cell>
          <cell r="GP166">
            <v>159753</v>
          </cell>
          <cell r="GQ166">
            <v>0</v>
          </cell>
          <cell r="GR166">
            <v>27222</v>
          </cell>
          <cell r="GS166">
            <v>30095</v>
          </cell>
          <cell r="GT166">
            <v>0</v>
          </cell>
          <cell r="GU166">
            <v>98434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4743378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247251</v>
          </cell>
          <cell r="HG166">
            <v>0</v>
          </cell>
          <cell r="HH166">
            <v>23604</v>
          </cell>
          <cell r="HI166">
            <v>129728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3438804</v>
          </cell>
          <cell r="HO166">
            <v>0</v>
          </cell>
          <cell r="HP166">
            <v>261506</v>
          </cell>
          <cell r="HQ166">
            <v>338841</v>
          </cell>
          <cell r="HR166">
            <v>165227</v>
          </cell>
          <cell r="HS166">
            <v>0</v>
          </cell>
          <cell r="HT166">
            <v>28039</v>
          </cell>
          <cell r="HU166">
            <v>30997</v>
          </cell>
          <cell r="HV166">
            <v>0</v>
          </cell>
          <cell r="HW166">
            <v>103503</v>
          </cell>
          <cell r="HX166">
            <v>0</v>
          </cell>
          <cell r="HY166">
            <v>0</v>
          </cell>
          <cell r="HZ166">
            <v>0</v>
          </cell>
          <cell r="IA166">
            <v>-215</v>
          </cell>
          <cell r="IB166">
            <v>4925115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255400</v>
          </cell>
          <cell r="II166">
            <v>0</v>
          </cell>
          <cell r="IJ166">
            <v>28654</v>
          </cell>
          <cell r="IK166">
            <v>129795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4925115</v>
          </cell>
          <cell r="IQ166">
            <v>0</v>
          </cell>
          <cell r="IR166">
            <v>0</v>
          </cell>
          <cell r="IS166">
            <v>23.95</v>
          </cell>
          <cell r="IT166">
            <v>1</v>
          </cell>
          <cell r="IU166">
            <v>2.601</v>
          </cell>
          <cell r="IV166">
            <v>7.7</v>
          </cell>
          <cell r="IW166">
            <v>461.5</v>
          </cell>
          <cell r="IX166">
            <v>0</v>
          </cell>
          <cell r="IY166">
            <v>19</v>
          </cell>
          <cell r="IZ166">
            <v>0</v>
          </cell>
          <cell r="JA166">
            <v>0</v>
          </cell>
          <cell r="JB166">
            <v>0</v>
          </cell>
          <cell r="JC166">
            <v>347</v>
          </cell>
          <cell r="JD166">
            <v>347</v>
          </cell>
          <cell r="JE166">
            <v>0</v>
          </cell>
          <cell r="JF166">
            <v>0</v>
          </cell>
          <cell r="JG166">
            <v>1.05</v>
          </cell>
          <cell r="JH166">
            <v>44.38</v>
          </cell>
          <cell r="JI166">
            <v>5.48</v>
          </cell>
          <cell r="JJ166">
            <v>15.14</v>
          </cell>
          <cell r="JK166">
            <v>23.76</v>
          </cell>
          <cell r="JL166">
            <v>13.7</v>
          </cell>
          <cell r="JM166">
            <v>13.32</v>
          </cell>
          <cell r="JN166">
            <v>21.6</v>
          </cell>
          <cell r="JO166">
            <v>48.62</v>
          </cell>
          <cell r="JP166">
            <v>24.22</v>
          </cell>
          <cell r="JQ166">
            <v>8.58</v>
          </cell>
          <cell r="JR166">
            <v>0</v>
          </cell>
          <cell r="JS166">
            <v>0</v>
          </cell>
          <cell r="JT166">
            <v>7635</v>
          </cell>
          <cell r="JU166">
            <v>2.621</v>
          </cell>
          <cell r="JV166">
            <v>11466</v>
          </cell>
          <cell r="JW166">
            <v>450.4</v>
          </cell>
          <cell r="JX166">
            <v>1.2E-2</v>
          </cell>
          <cell r="JY166">
            <v>92</v>
          </cell>
          <cell r="JZ166">
            <v>81</v>
          </cell>
          <cell r="KA166">
            <v>359</v>
          </cell>
          <cell r="KB166">
            <v>461.5</v>
          </cell>
          <cell r="KC166">
            <v>7826</v>
          </cell>
          <cell r="KD166">
            <v>3611699</v>
          </cell>
          <cell r="KE166">
            <v>0</v>
          </cell>
          <cell r="KF166">
            <v>277205</v>
          </cell>
          <cell r="KG166">
            <v>380500</v>
          </cell>
        </row>
        <row r="167">
          <cell r="E167">
            <v>3645</v>
          </cell>
          <cell r="F167">
            <v>3645</v>
          </cell>
          <cell r="G167" t="str">
            <v>LEWIS CENTRAL</v>
          </cell>
          <cell r="H167" t="str">
            <v>Lewis Central</v>
          </cell>
          <cell r="I167">
            <v>0</v>
          </cell>
          <cell r="J167">
            <v>0</v>
          </cell>
          <cell r="K167">
            <v>0</v>
          </cell>
          <cell r="L167">
            <v>3645</v>
          </cell>
          <cell r="M167">
            <v>17143653</v>
          </cell>
          <cell r="N167">
            <v>1673920</v>
          </cell>
          <cell r="O167">
            <v>319426</v>
          </cell>
          <cell r="P167">
            <v>5750000</v>
          </cell>
          <cell r="Q167">
            <v>25000</v>
          </cell>
          <cell r="R167">
            <v>750000</v>
          </cell>
          <cell r="S167">
            <v>530000</v>
          </cell>
          <cell r="T167">
            <v>1575000</v>
          </cell>
          <cell r="U167">
            <v>0</v>
          </cell>
          <cell r="V167">
            <v>17069374</v>
          </cell>
          <cell r="W167">
            <v>48599</v>
          </cell>
          <cell r="X167">
            <v>3790000</v>
          </cell>
          <cell r="Y167">
            <v>0</v>
          </cell>
          <cell r="Z167">
            <v>260000</v>
          </cell>
          <cell r="AA167">
            <v>1800000</v>
          </cell>
          <cell r="AB167">
            <v>50734972</v>
          </cell>
          <cell r="AC167">
            <v>0</v>
          </cell>
          <cell r="AD167">
            <v>1627126</v>
          </cell>
          <cell r="AE167">
            <v>250000</v>
          </cell>
          <cell r="AF167">
            <v>52612098</v>
          </cell>
          <cell r="AG167">
            <v>28301712</v>
          </cell>
          <cell r="AH167">
            <v>80913810</v>
          </cell>
          <cell r="AI167">
            <v>28170000</v>
          </cell>
          <cell r="AJ167">
            <v>1250000</v>
          </cell>
          <cell r="AK167">
            <v>3000000</v>
          </cell>
          <cell r="AL167">
            <v>700000</v>
          </cell>
          <cell r="AM167">
            <v>2350000</v>
          </cell>
          <cell r="AN167">
            <v>502000</v>
          </cell>
          <cell r="AO167">
            <v>5530000</v>
          </cell>
          <cell r="AP167">
            <v>2650000</v>
          </cell>
          <cell r="AQ167">
            <v>0</v>
          </cell>
          <cell r="AR167">
            <v>15982000</v>
          </cell>
          <cell r="AS167">
            <v>2275000</v>
          </cell>
          <cell r="AT167">
            <v>8600000</v>
          </cell>
          <cell r="AU167">
            <v>1475126</v>
          </cell>
          <cell r="AV167">
            <v>1531019</v>
          </cell>
          <cell r="AW167">
            <v>11606145</v>
          </cell>
          <cell r="AX167">
            <v>58033145</v>
          </cell>
          <cell r="AY167">
            <v>1627126</v>
          </cell>
          <cell r="AZ167">
            <v>59660271</v>
          </cell>
          <cell r="BA167">
            <v>21253539</v>
          </cell>
          <cell r="BB167">
            <v>80913810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20</v>
          </cell>
          <cell r="BZ167">
            <v>2017</v>
          </cell>
          <cell r="CA167">
            <v>2026</v>
          </cell>
          <cell r="CB167">
            <v>10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2024</v>
          </cell>
          <cell r="CO167">
            <v>2033</v>
          </cell>
          <cell r="CP167">
            <v>1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2.7</v>
          </cell>
          <cell r="CY167">
            <v>0</v>
          </cell>
          <cell r="CZ167">
            <v>1</v>
          </cell>
          <cell r="DA167">
            <v>2091420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1857736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13189621</v>
          </cell>
          <cell r="DY167">
            <v>1600600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14790221</v>
          </cell>
          <cell r="EG167">
            <v>1556567</v>
          </cell>
          <cell r="EH167">
            <v>0</v>
          </cell>
          <cell r="EI167">
            <v>13189621</v>
          </cell>
          <cell r="EJ167">
            <v>0</v>
          </cell>
          <cell r="EK167">
            <v>1857736</v>
          </cell>
          <cell r="EL167">
            <v>1857736</v>
          </cell>
          <cell r="EM167">
            <v>613053</v>
          </cell>
          <cell r="EN167">
            <v>2470789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18817576</v>
          </cell>
          <cell r="EV167">
            <v>0</v>
          </cell>
          <cell r="EW167">
            <v>8.1033200000000001</v>
          </cell>
          <cell r="EX167">
            <v>0.85463</v>
          </cell>
          <cell r="EY167">
            <v>0</v>
          </cell>
          <cell r="EZ167">
            <v>0</v>
          </cell>
          <cell r="FA167">
            <v>1</v>
          </cell>
          <cell r="FB167">
            <v>0.33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10.28795</v>
          </cell>
          <cell r="FH167">
            <v>0</v>
          </cell>
          <cell r="FI167">
            <v>0</v>
          </cell>
          <cell r="FJ167">
            <v>7.2417299999999996</v>
          </cell>
          <cell r="FK167">
            <v>0.86158999999999997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27621857</v>
          </cell>
          <cell r="GK167">
            <v>7413</v>
          </cell>
          <cell r="GL167">
            <v>19474692</v>
          </cell>
          <cell r="GM167">
            <v>0</v>
          </cell>
          <cell r="GN167">
            <v>372503</v>
          </cell>
          <cell r="GO167">
            <v>2826280</v>
          </cell>
          <cell r="GP167">
            <v>975370</v>
          </cell>
          <cell r="GQ167">
            <v>0</v>
          </cell>
          <cell r="GR167">
            <v>171060</v>
          </cell>
          <cell r="GS167">
            <v>189113</v>
          </cell>
          <cell r="GT167">
            <v>0</v>
          </cell>
          <cell r="GU167">
            <v>645526</v>
          </cell>
          <cell r="GV167">
            <v>0</v>
          </cell>
          <cell r="GW167">
            <v>0</v>
          </cell>
          <cell r="GX167">
            <v>0</v>
          </cell>
          <cell r="GY167">
            <v>-14454</v>
          </cell>
          <cell r="GZ167">
            <v>27621857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1620878</v>
          </cell>
          <cell r="HG167">
            <v>0</v>
          </cell>
          <cell r="HH167">
            <v>123595</v>
          </cell>
          <cell r="HI167">
            <v>244629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20275506</v>
          </cell>
          <cell r="HO167">
            <v>0</v>
          </cell>
          <cell r="HP167">
            <v>420223</v>
          </cell>
          <cell r="HQ167">
            <v>3052168</v>
          </cell>
          <cell r="HR167">
            <v>1020307</v>
          </cell>
          <cell r="HS167">
            <v>0</v>
          </cell>
          <cell r="HT167">
            <v>177931</v>
          </cell>
          <cell r="HU167">
            <v>196705</v>
          </cell>
          <cell r="HV167">
            <v>0</v>
          </cell>
          <cell r="HW167">
            <v>669323</v>
          </cell>
          <cell r="HX167">
            <v>0</v>
          </cell>
          <cell r="HY167">
            <v>0</v>
          </cell>
          <cell r="HZ167">
            <v>0</v>
          </cell>
          <cell r="IA167">
            <v>-29652</v>
          </cell>
          <cell r="IB167">
            <v>28868589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1678001</v>
          </cell>
          <cell r="II167">
            <v>0</v>
          </cell>
          <cell r="IJ167">
            <v>148030</v>
          </cell>
          <cell r="IK167">
            <v>244210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28868589</v>
          </cell>
          <cell r="IQ167">
            <v>0</v>
          </cell>
          <cell r="IR167">
            <v>0.2</v>
          </cell>
          <cell r="IS167">
            <v>26.14</v>
          </cell>
          <cell r="IT167">
            <v>207</v>
          </cell>
          <cell r="IU167">
            <v>12.289</v>
          </cell>
          <cell r="IV167">
            <v>16.61</v>
          </cell>
          <cell r="IW167">
            <v>2672.4</v>
          </cell>
          <cell r="IX167">
            <v>0</v>
          </cell>
          <cell r="IY167">
            <v>31</v>
          </cell>
          <cell r="IZ167">
            <v>0</v>
          </cell>
          <cell r="JA167">
            <v>0</v>
          </cell>
          <cell r="JB167">
            <v>0</v>
          </cell>
          <cell r="JC167">
            <v>2141</v>
          </cell>
          <cell r="JD167">
            <v>2124</v>
          </cell>
          <cell r="JE167">
            <v>0</v>
          </cell>
          <cell r="JF167">
            <v>0</v>
          </cell>
          <cell r="JG167">
            <v>6.36</v>
          </cell>
          <cell r="JH167">
            <v>399.76</v>
          </cell>
          <cell r="JI167">
            <v>161.66</v>
          </cell>
          <cell r="JJ167">
            <v>84.74</v>
          </cell>
          <cell r="JK167">
            <v>153.36000000000001</v>
          </cell>
          <cell r="JL167">
            <v>165.77</v>
          </cell>
          <cell r="JM167">
            <v>93.83</v>
          </cell>
          <cell r="JN167">
            <v>158.4</v>
          </cell>
          <cell r="JO167">
            <v>418</v>
          </cell>
          <cell r="JP167">
            <v>37.380000000000003</v>
          </cell>
          <cell r="JQ167">
            <v>17.420000000000002</v>
          </cell>
          <cell r="JR167">
            <v>225</v>
          </cell>
          <cell r="JS167">
            <v>0.5</v>
          </cell>
          <cell r="JT167">
            <v>7635</v>
          </cell>
          <cell r="JU167">
            <v>12.452999999999999</v>
          </cell>
          <cell r="JV167">
            <v>0</v>
          </cell>
          <cell r="JW167">
            <v>2655.6</v>
          </cell>
          <cell r="JX167">
            <v>-0.33</v>
          </cell>
          <cell r="JY167">
            <v>-2520</v>
          </cell>
          <cell r="JZ167">
            <v>-2227</v>
          </cell>
          <cell r="KA167">
            <v>2177</v>
          </cell>
          <cell r="KB167">
            <v>2672.4</v>
          </cell>
          <cell r="KC167">
            <v>7826</v>
          </cell>
          <cell r="KD167">
            <v>20914202</v>
          </cell>
          <cell r="KE167">
            <v>0</v>
          </cell>
          <cell r="KF167">
            <v>526322</v>
          </cell>
          <cell r="KG167">
            <v>3271268</v>
          </cell>
        </row>
        <row r="168">
          <cell r="E168">
            <v>3715</v>
          </cell>
          <cell r="F168">
            <v>3715</v>
          </cell>
          <cell r="G168" t="str">
            <v>LINN-MAR</v>
          </cell>
          <cell r="H168" t="str">
            <v>Linn-Mar</v>
          </cell>
          <cell r="I168">
            <v>0</v>
          </cell>
          <cell r="J168">
            <v>0</v>
          </cell>
          <cell r="K168">
            <v>0</v>
          </cell>
          <cell r="L168">
            <v>3715</v>
          </cell>
          <cell r="M168">
            <v>48199428</v>
          </cell>
          <cell r="N168">
            <v>168225</v>
          </cell>
          <cell r="O168">
            <v>0</v>
          </cell>
          <cell r="P168">
            <v>4600000</v>
          </cell>
          <cell r="Q168">
            <v>1326500</v>
          </cell>
          <cell r="R168">
            <v>1900000</v>
          </cell>
          <cell r="S168">
            <v>1229500</v>
          </cell>
          <cell r="T168">
            <v>1663500</v>
          </cell>
          <cell r="U168">
            <v>0</v>
          </cell>
          <cell r="V168">
            <v>59671994</v>
          </cell>
          <cell r="W168">
            <v>267046</v>
          </cell>
          <cell r="X168">
            <v>9988215</v>
          </cell>
          <cell r="Y168">
            <v>0</v>
          </cell>
          <cell r="Z168">
            <v>671560</v>
          </cell>
          <cell r="AA168">
            <v>5002450</v>
          </cell>
          <cell r="AB168">
            <v>134688418</v>
          </cell>
          <cell r="AC168">
            <v>0</v>
          </cell>
          <cell r="AD168">
            <v>8820274</v>
          </cell>
          <cell r="AE168">
            <v>825000</v>
          </cell>
          <cell r="AF168">
            <v>144333692</v>
          </cell>
          <cell r="AG168">
            <v>48087147</v>
          </cell>
          <cell r="AH168">
            <v>192420839</v>
          </cell>
          <cell r="AI168">
            <v>71955000</v>
          </cell>
          <cell r="AJ168">
            <v>4702500</v>
          </cell>
          <cell r="AK168">
            <v>7410000</v>
          </cell>
          <cell r="AL168">
            <v>1135000</v>
          </cell>
          <cell r="AM168">
            <v>5885000</v>
          </cell>
          <cell r="AN168">
            <v>2260200</v>
          </cell>
          <cell r="AO168">
            <v>9617000</v>
          </cell>
          <cell r="AP168">
            <v>3840000</v>
          </cell>
          <cell r="AQ168">
            <v>0</v>
          </cell>
          <cell r="AR168">
            <v>34849700</v>
          </cell>
          <cell r="AS168">
            <v>5207500</v>
          </cell>
          <cell r="AT168">
            <v>23925000</v>
          </cell>
          <cell r="AU168">
            <v>0</v>
          </cell>
          <cell r="AV168">
            <v>4185865</v>
          </cell>
          <cell r="AW168">
            <v>28110865</v>
          </cell>
          <cell r="AX168">
            <v>140123065</v>
          </cell>
          <cell r="AY168">
            <v>8820274</v>
          </cell>
          <cell r="AZ168">
            <v>148943339</v>
          </cell>
          <cell r="BA168">
            <v>43477500</v>
          </cell>
          <cell r="BB168">
            <v>192420839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2022</v>
          </cell>
          <cell r="CA168">
            <v>2026</v>
          </cell>
          <cell r="CB168">
            <v>10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2016</v>
          </cell>
          <cell r="CO168">
            <v>2025</v>
          </cell>
          <cell r="CP168">
            <v>1.34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0.13500000000000001</v>
          </cell>
          <cell r="CX168">
            <v>4.05</v>
          </cell>
          <cell r="CY168">
            <v>0</v>
          </cell>
          <cell r="CZ168">
            <v>0</v>
          </cell>
          <cell r="DA168">
            <v>5926558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3696110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22216215</v>
          </cell>
          <cell r="DY168">
            <v>4059692</v>
          </cell>
          <cell r="DZ168">
            <v>0</v>
          </cell>
          <cell r="EA168">
            <v>0</v>
          </cell>
          <cell r="EB168">
            <v>0</v>
          </cell>
          <cell r="EC168">
            <v>6985145</v>
          </cell>
          <cell r="ED168">
            <v>2205200</v>
          </cell>
          <cell r="EE168">
            <v>0</v>
          </cell>
          <cell r="EF168">
            <v>35466252</v>
          </cell>
          <cell r="EG168">
            <v>2500000</v>
          </cell>
          <cell r="EH168">
            <v>0</v>
          </cell>
          <cell r="EI168">
            <v>31406560</v>
          </cell>
          <cell r="EJ168">
            <v>1234196</v>
          </cell>
          <cell r="EK168">
            <v>2461914</v>
          </cell>
          <cell r="EL168">
            <v>3696110</v>
          </cell>
          <cell r="EM168">
            <v>910236</v>
          </cell>
          <cell r="EN168">
            <v>4606346</v>
          </cell>
          <cell r="EO168">
            <v>0</v>
          </cell>
          <cell r="EP168">
            <v>0</v>
          </cell>
          <cell r="EQ168">
            <v>0</v>
          </cell>
          <cell r="ER168">
            <v>359115</v>
          </cell>
          <cell r="ES168">
            <v>5434600</v>
          </cell>
          <cell r="ET168">
            <v>0</v>
          </cell>
          <cell r="EU168">
            <v>48366311</v>
          </cell>
          <cell r="EV168">
            <v>0</v>
          </cell>
          <cell r="EW168">
            <v>13.2783</v>
          </cell>
          <cell r="EX168">
            <v>0.93981000000000003</v>
          </cell>
          <cell r="EY168">
            <v>0</v>
          </cell>
          <cell r="EZ168">
            <v>0</v>
          </cell>
          <cell r="FA168">
            <v>1.34</v>
          </cell>
          <cell r="FB168">
            <v>0.33</v>
          </cell>
          <cell r="FC168">
            <v>0</v>
          </cell>
          <cell r="FD168">
            <v>0.13500000000000001</v>
          </cell>
          <cell r="FE168">
            <v>1.97028</v>
          </cell>
          <cell r="FF168">
            <v>0</v>
          </cell>
          <cell r="FG168">
            <v>17.993390000000002</v>
          </cell>
          <cell r="FH168">
            <v>0</v>
          </cell>
          <cell r="FI168">
            <v>0</v>
          </cell>
          <cell r="FJ168">
            <v>11.80649</v>
          </cell>
          <cell r="FK168">
            <v>1.4718100000000001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76222573</v>
          </cell>
          <cell r="GK168">
            <v>7413</v>
          </cell>
          <cell r="GL168">
            <v>56185351</v>
          </cell>
          <cell r="GM168">
            <v>0</v>
          </cell>
          <cell r="GN168">
            <v>736393</v>
          </cell>
          <cell r="GO168">
            <v>5928621</v>
          </cell>
          <cell r="GP168">
            <v>2708615</v>
          </cell>
          <cell r="GQ168">
            <v>0</v>
          </cell>
          <cell r="GR168">
            <v>483585</v>
          </cell>
          <cell r="GS168">
            <v>531502</v>
          </cell>
          <cell r="GT168">
            <v>0</v>
          </cell>
          <cell r="GU168">
            <v>1369390</v>
          </cell>
          <cell r="GV168">
            <v>0</v>
          </cell>
          <cell r="GW168">
            <v>0</v>
          </cell>
          <cell r="GX168">
            <v>0</v>
          </cell>
          <cell r="GY168">
            <v>-13731</v>
          </cell>
          <cell r="GZ168">
            <v>76222573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3844202</v>
          </cell>
          <cell r="HG168">
            <v>0</v>
          </cell>
          <cell r="HH168">
            <v>255558</v>
          </cell>
          <cell r="HI168">
            <v>893267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58678793</v>
          </cell>
          <cell r="HO168">
            <v>0</v>
          </cell>
          <cell r="HP168">
            <v>823748</v>
          </cell>
          <cell r="HQ168">
            <v>6164575</v>
          </cell>
          <cell r="HR168">
            <v>2827969</v>
          </cell>
          <cell r="HS168">
            <v>0</v>
          </cell>
          <cell r="HT168">
            <v>505485</v>
          </cell>
          <cell r="HU168">
            <v>555660</v>
          </cell>
          <cell r="HV168">
            <v>0</v>
          </cell>
          <cell r="HW168">
            <v>1424315</v>
          </cell>
          <cell r="HX168">
            <v>0</v>
          </cell>
          <cell r="HY168">
            <v>0</v>
          </cell>
          <cell r="HZ168">
            <v>0</v>
          </cell>
          <cell r="IA168">
            <v>76354</v>
          </cell>
          <cell r="IB168">
            <v>79700585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4006588</v>
          </cell>
          <cell r="II168">
            <v>0</v>
          </cell>
          <cell r="IJ168">
            <v>297570</v>
          </cell>
          <cell r="IK168">
            <v>980321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79700585</v>
          </cell>
          <cell r="IQ168">
            <v>0</v>
          </cell>
          <cell r="IR168">
            <v>0</v>
          </cell>
          <cell r="IS168">
            <v>37.380000000000003</v>
          </cell>
          <cell r="IT168">
            <v>446</v>
          </cell>
          <cell r="IU168">
            <v>27.821000000000002</v>
          </cell>
          <cell r="IV168">
            <v>42.69</v>
          </cell>
          <cell r="IW168">
            <v>7566.6</v>
          </cell>
          <cell r="IX168">
            <v>0</v>
          </cell>
          <cell r="IY168">
            <v>121.5</v>
          </cell>
          <cell r="IZ168">
            <v>0</v>
          </cell>
          <cell r="JA168">
            <v>0</v>
          </cell>
          <cell r="JB168">
            <v>0</v>
          </cell>
          <cell r="JC168">
            <v>3273</v>
          </cell>
          <cell r="JD168">
            <v>3236</v>
          </cell>
          <cell r="JE168">
            <v>0.5</v>
          </cell>
          <cell r="JF168">
            <v>3818</v>
          </cell>
          <cell r="JG168">
            <v>9.5</v>
          </cell>
          <cell r="JH168">
            <v>807.41</v>
          </cell>
          <cell r="JI168">
            <v>230.16</v>
          </cell>
          <cell r="JJ168">
            <v>229.49</v>
          </cell>
          <cell r="JK168">
            <v>347.76</v>
          </cell>
          <cell r="JL168">
            <v>201.39</v>
          </cell>
          <cell r="JM168">
            <v>230.71</v>
          </cell>
          <cell r="JN168">
            <v>388.8</v>
          </cell>
          <cell r="JO168">
            <v>820.9</v>
          </cell>
          <cell r="JP168">
            <v>47.72</v>
          </cell>
          <cell r="JQ168">
            <v>36.14</v>
          </cell>
          <cell r="JR168">
            <v>579</v>
          </cell>
          <cell r="JS168">
            <v>0</v>
          </cell>
          <cell r="JT168">
            <v>7635</v>
          </cell>
          <cell r="JU168">
            <v>28.315000000000001</v>
          </cell>
          <cell r="JV168">
            <v>12196</v>
          </cell>
          <cell r="JW168">
            <v>7685.5</v>
          </cell>
          <cell r="JX168">
            <v>-0.60099999999999998</v>
          </cell>
          <cell r="JY168">
            <v>-4589</v>
          </cell>
          <cell r="JZ168">
            <v>-4056</v>
          </cell>
          <cell r="KA168">
            <v>3243</v>
          </cell>
          <cell r="KB168">
            <v>7566.6</v>
          </cell>
          <cell r="KC168">
            <v>7826</v>
          </cell>
          <cell r="KD168">
            <v>59216212</v>
          </cell>
          <cell r="KE168">
            <v>49369</v>
          </cell>
          <cell r="KF168">
            <v>877882</v>
          </cell>
          <cell r="KG168">
            <v>6424363</v>
          </cell>
        </row>
        <row r="169">
          <cell r="E169">
            <v>3744</v>
          </cell>
          <cell r="F169">
            <v>3744</v>
          </cell>
          <cell r="G169" t="str">
            <v>LISBON</v>
          </cell>
          <cell r="H169" t="str">
            <v>Lisbon</v>
          </cell>
          <cell r="I169">
            <v>0</v>
          </cell>
          <cell r="J169">
            <v>0</v>
          </cell>
          <cell r="K169">
            <v>0</v>
          </cell>
          <cell r="L169">
            <v>3744</v>
          </cell>
          <cell r="M169">
            <v>3703994</v>
          </cell>
          <cell r="N169">
            <v>52264</v>
          </cell>
          <cell r="O169">
            <v>91280</v>
          </cell>
          <cell r="P169">
            <v>1700000</v>
          </cell>
          <cell r="Q169">
            <v>197500</v>
          </cell>
          <cell r="R169">
            <v>650000</v>
          </cell>
          <cell r="S169">
            <v>310000</v>
          </cell>
          <cell r="T169">
            <v>1395550</v>
          </cell>
          <cell r="U169">
            <v>0</v>
          </cell>
          <cell r="V169">
            <v>5742679</v>
          </cell>
          <cell r="W169">
            <v>26568</v>
          </cell>
          <cell r="X169">
            <v>1020000</v>
          </cell>
          <cell r="Y169">
            <v>36500</v>
          </cell>
          <cell r="Z169">
            <v>65000</v>
          </cell>
          <cell r="AA169">
            <v>690000</v>
          </cell>
          <cell r="AB169">
            <v>15681335</v>
          </cell>
          <cell r="AC169">
            <v>0</v>
          </cell>
          <cell r="AD169">
            <v>810000</v>
          </cell>
          <cell r="AE169">
            <v>0</v>
          </cell>
          <cell r="AF169">
            <v>16491335</v>
          </cell>
          <cell r="AG169">
            <v>11501461</v>
          </cell>
          <cell r="AH169">
            <v>27992796</v>
          </cell>
          <cell r="AI169">
            <v>7250000</v>
          </cell>
          <cell r="AJ169">
            <v>315000</v>
          </cell>
          <cell r="AK169">
            <v>500000</v>
          </cell>
          <cell r="AL169">
            <v>555000</v>
          </cell>
          <cell r="AM169">
            <v>500000</v>
          </cell>
          <cell r="AN169">
            <v>250000</v>
          </cell>
          <cell r="AO169">
            <v>1335000</v>
          </cell>
          <cell r="AP169">
            <v>356000</v>
          </cell>
          <cell r="AQ169">
            <v>0</v>
          </cell>
          <cell r="AR169">
            <v>3811000</v>
          </cell>
          <cell r="AS169">
            <v>2385000</v>
          </cell>
          <cell r="AT169">
            <v>555000</v>
          </cell>
          <cell r="AU169">
            <v>1750000</v>
          </cell>
          <cell r="AV169">
            <v>365447</v>
          </cell>
          <cell r="AW169">
            <v>2670447</v>
          </cell>
          <cell r="AX169">
            <v>16116447</v>
          </cell>
          <cell r="AY169">
            <v>0</v>
          </cell>
          <cell r="AZ169">
            <v>16116447</v>
          </cell>
          <cell r="BA169">
            <v>11876349</v>
          </cell>
          <cell r="BB169">
            <v>27992796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20</v>
          </cell>
          <cell r="BZ169">
            <v>2022</v>
          </cell>
          <cell r="CA169">
            <v>2026</v>
          </cell>
          <cell r="CB169">
            <v>10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2016</v>
          </cell>
          <cell r="CO169">
            <v>2025</v>
          </cell>
          <cell r="CP169">
            <v>0.67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4.05</v>
          </cell>
          <cell r="CY169">
            <v>0</v>
          </cell>
          <cell r="CZ169">
            <v>1</v>
          </cell>
          <cell r="DA169">
            <v>533264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149065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1823418</v>
          </cell>
          <cell r="DY169">
            <v>302797</v>
          </cell>
          <cell r="DZ169">
            <v>0</v>
          </cell>
          <cell r="EA169">
            <v>0</v>
          </cell>
          <cell r="EB169">
            <v>0</v>
          </cell>
          <cell r="EC169">
            <v>420000</v>
          </cell>
          <cell r="ED169">
            <v>88813</v>
          </cell>
          <cell r="EE169">
            <v>0</v>
          </cell>
          <cell r="EF169">
            <v>2635028</v>
          </cell>
          <cell r="EG169">
            <v>0</v>
          </cell>
          <cell r="EH169">
            <v>0</v>
          </cell>
          <cell r="EI169">
            <v>2332231</v>
          </cell>
          <cell r="EJ169">
            <v>0</v>
          </cell>
          <cell r="EK169">
            <v>149065</v>
          </cell>
          <cell r="EL169">
            <v>149065</v>
          </cell>
          <cell r="EM169">
            <v>73420</v>
          </cell>
          <cell r="EN169">
            <v>222485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898369</v>
          </cell>
          <cell r="ET169">
            <v>0</v>
          </cell>
          <cell r="EU169">
            <v>3755882</v>
          </cell>
          <cell r="EV169">
            <v>0</v>
          </cell>
          <cell r="EW169">
            <v>12.12702</v>
          </cell>
          <cell r="EX169">
            <v>0</v>
          </cell>
          <cell r="EY169">
            <v>0</v>
          </cell>
          <cell r="EZ169">
            <v>0</v>
          </cell>
          <cell r="FA169">
            <v>0.67</v>
          </cell>
          <cell r="FB169">
            <v>0.33</v>
          </cell>
          <cell r="FC169">
            <v>0</v>
          </cell>
          <cell r="FD169">
            <v>0</v>
          </cell>
          <cell r="FE169">
            <v>4.03789</v>
          </cell>
          <cell r="FF169">
            <v>0</v>
          </cell>
          <cell r="FG169">
            <v>17.164909999999999</v>
          </cell>
          <cell r="FH169">
            <v>0</v>
          </cell>
          <cell r="FI169">
            <v>0</v>
          </cell>
          <cell r="FJ169">
            <v>10.76604</v>
          </cell>
          <cell r="FK169">
            <v>1.3609800000000001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6560099</v>
          </cell>
          <cell r="GK169">
            <v>7413</v>
          </cell>
          <cell r="GL169">
            <v>4882943</v>
          </cell>
          <cell r="GM169">
            <v>0</v>
          </cell>
          <cell r="GN169">
            <v>175896</v>
          </cell>
          <cell r="GO169">
            <v>398597</v>
          </cell>
          <cell r="GP169">
            <v>230313</v>
          </cell>
          <cell r="GQ169">
            <v>0</v>
          </cell>
          <cell r="GR169">
            <v>40072</v>
          </cell>
          <cell r="GS169">
            <v>44043</v>
          </cell>
          <cell r="GT169">
            <v>0</v>
          </cell>
          <cell r="GU169">
            <v>80840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6560099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324227</v>
          </cell>
          <cell r="HG169">
            <v>0</v>
          </cell>
          <cell r="HH169">
            <v>30079</v>
          </cell>
          <cell r="HI169">
            <v>192738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5123849</v>
          </cell>
          <cell r="HO169">
            <v>0</v>
          </cell>
          <cell r="HP169">
            <v>199800</v>
          </cell>
          <cell r="HQ169">
            <v>486808</v>
          </cell>
          <cell r="HR169">
            <v>244694</v>
          </cell>
          <cell r="HS169">
            <v>0</v>
          </cell>
          <cell r="HT169">
            <v>42331</v>
          </cell>
          <cell r="HU169">
            <v>46533</v>
          </cell>
          <cell r="HV169">
            <v>0</v>
          </cell>
          <cell r="HW169">
            <v>124372</v>
          </cell>
          <cell r="HX169">
            <v>0</v>
          </cell>
          <cell r="HY169">
            <v>0</v>
          </cell>
          <cell r="HZ169">
            <v>0</v>
          </cell>
          <cell r="IA169">
            <v>-141</v>
          </cell>
          <cell r="IB169">
            <v>7007603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336842</v>
          </cell>
          <cell r="II169">
            <v>0</v>
          </cell>
          <cell r="IJ169">
            <v>36156</v>
          </cell>
          <cell r="IK169">
            <v>183240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7007603</v>
          </cell>
          <cell r="IQ169">
            <v>0</v>
          </cell>
          <cell r="IR169">
            <v>0</v>
          </cell>
          <cell r="IS169">
            <v>23.76</v>
          </cell>
          <cell r="IT169">
            <v>10</v>
          </cell>
          <cell r="IU169">
            <v>2.4089999999999998</v>
          </cell>
          <cell r="IV169">
            <v>0</v>
          </cell>
          <cell r="IW169">
            <v>681.4</v>
          </cell>
          <cell r="IX169">
            <v>0</v>
          </cell>
          <cell r="IY169">
            <v>31</v>
          </cell>
          <cell r="IZ169">
            <v>0</v>
          </cell>
          <cell r="JA169">
            <v>0</v>
          </cell>
          <cell r="JB169">
            <v>0</v>
          </cell>
          <cell r="JC169">
            <v>283</v>
          </cell>
          <cell r="JD169">
            <v>275</v>
          </cell>
          <cell r="JE169">
            <v>0</v>
          </cell>
          <cell r="JF169">
            <v>0</v>
          </cell>
          <cell r="JG169">
            <v>0.85</v>
          </cell>
          <cell r="JH169">
            <v>63.76</v>
          </cell>
          <cell r="JI169">
            <v>5.48</v>
          </cell>
          <cell r="JJ169">
            <v>23</v>
          </cell>
          <cell r="JK169">
            <v>35.28</v>
          </cell>
          <cell r="JL169">
            <v>8.2200000000000006</v>
          </cell>
          <cell r="JM169">
            <v>19.98</v>
          </cell>
          <cell r="JN169">
            <v>37.44</v>
          </cell>
          <cell r="JO169">
            <v>65.64</v>
          </cell>
          <cell r="JP169">
            <v>26.09</v>
          </cell>
          <cell r="JQ169">
            <v>0</v>
          </cell>
          <cell r="JR169">
            <v>10</v>
          </cell>
          <cell r="JS169">
            <v>0</v>
          </cell>
          <cell r="JT169">
            <v>7635</v>
          </cell>
          <cell r="JU169">
            <v>2.2829999999999999</v>
          </cell>
          <cell r="JV169">
            <v>574</v>
          </cell>
          <cell r="JW169">
            <v>671.1</v>
          </cell>
          <cell r="JX169">
            <v>0.53900000000000003</v>
          </cell>
          <cell r="JY169">
            <v>4115</v>
          </cell>
          <cell r="JZ169">
            <v>3638</v>
          </cell>
          <cell r="KA169">
            <v>290</v>
          </cell>
          <cell r="KB169">
            <v>681.4</v>
          </cell>
          <cell r="KC169">
            <v>7826</v>
          </cell>
          <cell r="KD169">
            <v>5332636</v>
          </cell>
          <cell r="KE169">
            <v>0</v>
          </cell>
          <cell r="KF169">
            <v>222047</v>
          </cell>
          <cell r="KG169">
            <v>513699</v>
          </cell>
        </row>
        <row r="170">
          <cell r="E170">
            <v>3798</v>
          </cell>
          <cell r="F170">
            <v>3798</v>
          </cell>
          <cell r="G170" t="str">
            <v>LOGAN-MAGNOLIA</v>
          </cell>
          <cell r="H170" t="str">
            <v>Logan-Magnolia</v>
          </cell>
          <cell r="I170">
            <v>0</v>
          </cell>
          <cell r="J170">
            <v>0</v>
          </cell>
          <cell r="K170">
            <v>0</v>
          </cell>
          <cell r="L170">
            <v>3798</v>
          </cell>
          <cell r="M170">
            <v>3149443</v>
          </cell>
          <cell r="N170">
            <v>43389</v>
          </cell>
          <cell r="O170">
            <v>172773</v>
          </cell>
          <cell r="P170">
            <v>985000</v>
          </cell>
          <cell r="Q170">
            <v>298000</v>
          </cell>
          <cell r="R170">
            <v>175000</v>
          </cell>
          <cell r="S170">
            <v>221000</v>
          </cell>
          <cell r="T170">
            <v>311000</v>
          </cell>
          <cell r="U170">
            <v>0</v>
          </cell>
          <cell r="V170">
            <v>4523491</v>
          </cell>
          <cell r="W170">
            <v>17452</v>
          </cell>
          <cell r="X170">
            <v>827500</v>
          </cell>
          <cell r="Y170">
            <v>0</v>
          </cell>
          <cell r="Z170">
            <v>75000</v>
          </cell>
          <cell r="AA170">
            <v>265000</v>
          </cell>
          <cell r="AB170">
            <v>11064048</v>
          </cell>
          <cell r="AC170">
            <v>0</v>
          </cell>
          <cell r="AD170">
            <v>2000000</v>
          </cell>
          <cell r="AE170">
            <v>0</v>
          </cell>
          <cell r="AF170">
            <v>13064048</v>
          </cell>
          <cell r="AG170">
            <v>9569830</v>
          </cell>
          <cell r="AH170">
            <v>22633878</v>
          </cell>
          <cell r="AI170">
            <v>6550000</v>
          </cell>
          <cell r="AJ170">
            <v>300000</v>
          </cell>
          <cell r="AK170">
            <v>412000</v>
          </cell>
          <cell r="AL170">
            <v>250000</v>
          </cell>
          <cell r="AM170">
            <v>458000</v>
          </cell>
          <cell r="AN170">
            <v>236000</v>
          </cell>
          <cell r="AO170">
            <v>955000</v>
          </cell>
          <cell r="AP170">
            <v>435500</v>
          </cell>
          <cell r="AQ170">
            <v>0</v>
          </cell>
          <cell r="AR170">
            <v>3046500</v>
          </cell>
          <cell r="AS170">
            <v>705000</v>
          </cell>
          <cell r="AT170">
            <v>8207362</v>
          </cell>
          <cell r="AU170">
            <v>634912</v>
          </cell>
          <cell r="AV170">
            <v>316205</v>
          </cell>
          <cell r="AW170">
            <v>9158479</v>
          </cell>
          <cell r="AX170">
            <v>19459979</v>
          </cell>
          <cell r="AY170">
            <v>2000000</v>
          </cell>
          <cell r="AZ170">
            <v>21459979</v>
          </cell>
          <cell r="BA170">
            <v>1173899</v>
          </cell>
          <cell r="BB170">
            <v>22633878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20</v>
          </cell>
          <cell r="BZ170">
            <v>2023</v>
          </cell>
          <cell r="CA170">
            <v>2027</v>
          </cell>
          <cell r="CB170">
            <v>10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4.05</v>
          </cell>
          <cell r="CY170">
            <v>0</v>
          </cell>
          <cell r="CZ170">
            <v>7</v>
          </cell>
          <cell r="DA170">
            <v>464917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2057015</v>
          </cell>
          <cell r="DY170">
            <v>118035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2175050</v>
          </cell>
          <cell r="EG170">
            <v>300000</v>
          </cell>
          <cell r="EH170">
            <v>0</v>
          </cell>
          <cell r="EI170">
            <v>2057015</v>
          </cell>
          <cell r="EJ170">
            <v>0</v>
          </cell>
          <cell r="EK170">
            <v>0</v>
          </cell>
          <cell r="EL170">
            <v>0</v>
          </cell>
          <cell r="EM170">
            <v>81955</v>
          </cell>
          <cell r="EN170">
            <v>81955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634912</v>
          </cell>
          <cell r="ET170">
            <v>0</v>
          </cell>
          <cell r="EU170">
            <v>3191918</v>
          </cell>
          <cell r="EV170">
            <v>0</v>
          </cell>
          <cell r="EW170">
            <v>8.7580200000000001</v>
          </cell>
          <cell r="EX170">
            <v>1.20797</v>
          </cell>
          <cell r="EY170">
            <v>0</v>
          </cell>
          <cell r="EZ170">
            <v>0</v>
          </cell>
          <cell r="FA170">
            <v>0</v>
          </cell>
          <cell r="FB170">
            <v>0.33</v>
          </cell>
          <cell r="FC170">
            <v>0</v>
          </cell>
          <cell r="FD170">
            <v>0</v>
          </cell>
          <cell r="FE170">
            <v>2.55653</v>
          </cell>
          <cell r="FF170">
            <v>0</v>
          </cell>
          <cell r="FG170">
            <v>12.85252</v>
          </cell>
          <cell r="FH170">
            <v>0</v>
          </cell>
          <cell r="FI170">
            <v>0</v>
          </cell>
          <cell r="FJ170">
            <v>8.2827400000000004</v>
          </cell>
          <cell r="FK170">
            <v>0.47527999999999998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5794378</v>
          </cell>
          <cell r="GK170">
            <v>7413</v>
          </cell>
          <cell r="GL170">
            <v>4260251</v>
          </cell>
          <cell r="GM170">
            <v>0</v>
          </cell>
          <cell r="GN170">
            <v>165829</v>
          </cell>
          <cell r="GO170">
            <v>347892</v>
          </cell>
          <cell r="GP170">
            <v>201545</v>
          </cell>
          <cell r="GQ170">
            <v>0</v>
          </cell>
          <cell r="GR170">
            <v>34707</v>
          </cell>
          <cell r="GS170">
            <v>38370</v>
          </cell>
          <cell r="GT170">
            <v>0</v>
          </cell>
          <cell r="GU170">
            <v>103834</v>
          </cell>
          <cell r="GV170">
            <v>0</v>
          </cell>
          <cell r="GW170">
            <v>0</v>
          </cell>
          <cell r="GX170">
            <v>0</v>
          </cell>
          <cell r="GY170">
            <v>-7048</v>
          </cell>
          <cell r="GZ170">
            <v>5794378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314066</v>
          </cell>
          <cell r="HG170">
            <v>0</v>
          </cell>
          <cell r="HH170">
            <v>30684</v>
          </cell>
          <cell r="HI170">
            <v>174206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4603142</v>
          </cell>
          <cell r="HO170">
            <v>0</v>
          </cell>
          <cell r="HP170">
            <v>174025</v>
          </cell>
          <cell r="HQ170">
            <v>424201</v>
          </cell>
          <cell r="HR170">
            <v>219886</v>
          </cell>
          <cell r="HS170">
            <v>0</v>
          </cell>
          <cell r="HT170">
            <v>37489</v>
          </cell>
          <cell r="HU170">
            <v>41444</v>
          </cell>
          <cell r="HV170">
            <v>0</v>
          </cell>
          <cell r="HW170">
            <v>111732</v>
          </cell>
          <cell r="HX170">
            <v>0</v>
          </cell>
          <cell r="HY170">
            <v>0</v>
          </cell>
          <cell r="HZ170">
            <v>0</v>
          </cell>
          <cell r="IA170">
            <v>-1868</v>
          </cell>
          <cell r="IB170">
            <v>6307319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332807</v>
          </cell>
          <cell r="II170">
            <v>0</v>
          </cell>
          <cell r="IJ170">
            <v>37423</v>
          </cell>
          <cell r="IK170">
            <v>99255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6307319</v>
          </cell>
          <cell r="IQ170">
            <v>0</v>
          </cell>
          <cell r="IR170">
            <v>0</v>
          </cell>
          <cell r="IS170">
            <v>19.72</v>
          </cell>
          <cell r="IT170">
            <v>0</v>
          </cell>
          <cell r="IU170">
            <v>2.6030000000000002</v>
          </cell>
          <cell r="IV170">
            <v>0.47</v>
          </cell>
          <cell r="IW170">
            <v>588.5</v>
          </cell>
          <cell r="IX170">
            <v>0</v>
          </cell>
          <cell r="IY170">
            <v>23.5</v>
          </cell>
          <cell r="IZ170">
            <v>0</v>
          </cell>
          <cell r="JA170">
            <v>0</v>
          </cell>
          <cell r="JB170">
            <v>0</v>
          </cell>
          <cell r="JC170">
            <v>461</v>
          </cell>
          <cell r="JD170">
            <v>438</v>
          </cell>
          <cell r="JE170">
            <v>0</v>
          </cell>
          <cell r="JF170">
            <v>0</v>
          </cell>
          <cell r="JG170">
            <v>1.33</v>
          </cell>
          <cell r="JH170">
            <v>55.56</v>
          </cell>
          <cell r="JI170">
            <v>10.96</v>
          </cell>
          <cell r="JJ170">
            <v>23</v>
          </cell>
          <cell r="JK170">
            <v>21.6</v>
          </cell>
          <cell r="JL170">
            <v>10.96</v>
          </cell>
          <cell r="JM170">
            <v>22.4</v>
          </cell>
          <cell r="JN170">
            <v>23.76</v>
          </cell>
          <cell r="JO170">
            <v>57.12</v>
          </cell>
          <cell r="JP170">
            <v>21.97</v>
          </cell>
          <cell r="JQ170">
            <v>0.42</v>
          </cell>
          <cell r="JR170">
            <v>0</v>
          </cell>
          <cell r="JS170">
            <v>0</v>
          </cell>
          <cell r="JT170">
            <v>7635</v>
          </cell>
          <cell r="JU170">
            <v>2.7320000000000002</v>
          </cell>
          <cell r="JV170">
            <v>771</v>
          </cell>
          <cell r="JW170">
            <v>602.9</v>
          </cell>
          <cell r="JX170">
            <v>-1.3029999999999999</v>
          </cell>
          <cell r="JY170">
            <v>-9726</v>
          </cell>
          <cell r="JZ170">
            <v>-8598</v>
          </cell>
          <cell r="KA170">
            <v>455</v>
          </cell>
          <cell r="KB170">
            <v>588.5</v>
          </cell>
          <cell r="KC170">
            <v>7826</v>
          </cell>
          <cell r="KD170">
            <v>4605601</v>
          </cell>
          <cell r="KE170">
            <v>43572</v>
          </cell>
          <cell r="KF170">
            <v>196605</v>
          </cell>
          <cell r="KG170">
            <v>447021</v>
          </cell>
        </row>
        <row r="171">
          <cell r="E171">
            <v>3816</v>
          </cell>
          <cell r="F171">
            <v>3816</v>
          </cell>
          <cell r="G171" t="str">
            <v>LONE TREE</v>
          </cell>
          <cell r="H171" t="str">
            <v>Lone Tree</v>
          </cell>
          <cell r="I171">
            <v>0</v>
          </cell>
          <cell r="J171">
            <v>0</v>
          </cell>
          <cell r="K171">
            <v>0</v>
          </cell>
          <cell r="L171">
            <v>3816</v>
          </cell>
          <cell r="M171">
            <v>2480549</v>
          </cell>
          <cell r="N171">
            <v>25975</v>
          </cell>
          <cell r="O171">
            <v>211939</v>
          </cell>
          <cell r="P171">
            <v>900111</v>
          </cell>
          <cell r="Q171">
            <v>71716</v>
          </cell>
          <cell r="R171">
            <v>112226</v>
          </cell>
          <cell r="S171">
            <v>318334</v>
          </cell>
          <cell r="T171">
            <v>49868</v>
          </cell>
          <cell r="U171">
            <v>0</v>
          </cell>
          <cell r="V171">
            <v>1954205</v>
          </cell>
          <cell r="W171">
            <v>6114</v>
          </cell>
          <cell r="X171">
            <v>828973</v>
          </cell>
          <cell r="Y171">
            <v>0</v>
          </cell>
          <cell r="Z171">
            <v>44003</v>
          </cell>
          <cell r="AA171">
            <v>550646</v>
          </cell>
          <cell r="AB171">
            <v>7554659</v>
          </cell>
          <cell r="AC171">
            <v>0</v>
          </cell>
          <cell r="AD171">
            <v>6000</v>
          </cell>
          <cell r="AE171">
            <v>0</v>
          </cell>
          <cell r="AF171">
            <v>7560659</v>
          </cell>
          <cell r="AG171">
            <v>3337084</v>
          </cell>
          <cell r="AH171">
            <v>10897743</v>
          </cell>
          <cell r="AI171">
            <v>4432342</v>
          </cell>
          <cell r="AJ171">
            <v>179206</v>
          </cell>
          <cell r="AK171">
            <v>285402</v>
          </cell>
          <cell r="AL171">
            <v>310876</v>
          </cell>
          <cell r="AM171">
            <v>376041</v>
          </cell>
          <cell r="AN171">
            <v>214235</v>
          </cell>
          <cell r="AO171">
            <v>774357</v>
          </cell>
          <cell r="AP171">
            <v>195042</v>
          </cell>
          <cell r="AQ171">
            <v>0</v>
          </cell>
          <cell r="AR171">
            <v>2335159</v>
          </cell>
          <cell r="AS171">
            <v>325244</v>
          </cell>
          <cell r="AT171">
            <v>476266</v>
          </cell>
          <cell r="AU171">
            <v>531693</v>
          </cell>
          <cell r="AV171">
            <v>176396</v>
          </cell>
          <cell r="AW171">
            <v>1184355</v>
          </cell>
          <cell r="AX171">
            <v>8277100</v>
          </cell>
          <cell r="AY171">
            <v>6000</v>
          </cell>
          <cell r="AZ171">
            <v>8283100</v>
          </cell>
          <cell r="BA171">
            <v>2614643</v>
          </cell>
          <cell r="BB171">
            <v>10897743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20</v>
          </cell>
          <cell r="BZ171">
            <v>2022</v>
          </cell>
          <cell r="CA171">
            <v>2026</v>
          </cell>
          <cell r="CB171">
            <v>10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20</v>
          </cell>
          <cell r="CN171">
            <v>2017</v>
          </cell>
          <cell r="CO171">
            <v>2026</v>
          </cell>
          <cell r="CP171">
            <v>0.67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2.7</v>
          </cell>
          <cell r="CY171">
            <v>0</v>
          </cell>
          <cell r="CZ171">
            <v>6</v>
          </cell>
          <cell r="DA171">
            <v>244296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1</v>
          </cell>
          <cell r="DI171">
            <v>132484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1406610</v>
          </cell>
          <cell r="DY171">
            <v>30569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1437179</v>
          </cell>
          <cell r="EG171">
            <v>361000</v>
          </cell>
          <cell r="EH171">
            <v>0</v>
          </cell>
          <cell r="EI171">
            <v>1406610</v>
          </cell>
          <cell r="EJ171">
            <v>0</v>
          </cell>
          <cell r="EK171">
            <v>103988</v>
          </cell>
          <cell r="EL171">
            <v>103988</v>
          </cell>
          <cell r="EM171">
            <v>65253</v>
          </cell>
          <cell r="EN171">
            <v>169241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531693</v>
          </cell>
          <cell r="ET171">
            <v>0</v>
          </cell>
          <cell r="EU171">
            <v>2499111</v>
          </cell>
          <cell r="EV171">
            <v>0</v>
          </cell>
          <cell r="EW171">
            <v>7.3694600000000001</v>
          </cell>
          <cell r="EX171">
            <v>1.8516600000000001</v>
          </cell>
          <cell r="EY171">
            <v>0</v>
          </cell>
          <cell r="EZ171">
            <v>0</v>
          </cell>
          <cell r="FA171">
            <v>0.52588999999999997</v>
          </cell>
          <cell r="FB171">
            <v>0.33</v>
          </cell>
          <cell r="FC171">
            <v>0</v>
          </cell>
          <cell r="FD171">
            <v>0</v>
          </cell>
          <cell r="FE171">
            <v>2.6888899999999998</v>
          </cell>
          <cell r="FF171">
            <v>0</v>
          </cell>
          <cell r="FG171">
            <v>12.7659</v>
          </cell>
          <cell r="FH171">
            <v>0</v>
          </cell>
          <cell r="FI171">
            <v>0</v>
          </cell>
          <cell r="FJ171">
            <v>7.2148700000000003</v>
          </cell>
          <cell r="FK171">
            <v>0.15459000000000001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3756778</v>
          </cell>
          <cell r="GK171">
            <v>7413</v>
          </cell>
          <cell r="GL171">
            <v>2486320</v>
          </cell>
          <cell r="GM171">
            <v>212220</v>
          </cell>
          <cell r="GN171">
            <v>125250</v>
          </cell>
          <cell r="GO171">
            <v>246779</v>
          </cell>
          <cell r="GP171">
            <v>119183</v>
          </cell>
          <cell r="GQ171">
            <v>9415</v>
          </cell>
          <cell r="GR171">
            <v>20398</v>
          </cell>
          <cell r="GS171">
            <v>22420</v>
          </cell>
          <cell r="GT171">
            <v>0</v>
          </cell>
          <cell r="GU171">
            <v>79990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3756778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221091</v>
          </cell>
          <cell r="HG171">
            <v>0</v>
          </cell>
          <cell r="HH171">
            <v>19944</v>
          </cell>
          <cell r="HI171">
            <v>103782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2418768</v>
          </cell>
          <cell r="HO171">
            <v>92415</v>
          </cell>
          <cell r="HP171">
            <v>85153</v>
          </cell>
          <cell r="HQ171">
            <v>231188</v>
          </cell>
          <cell r="HR171">
            <v>115571</v>
          </cell>
          <cell r="HS171">
            <v>13027</v>
          </cell>
          <cell r="HT171">
            <v>19891</v>
          </cell>
          <cell r="HU171">
            <v>21866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-252</v>
          </cell>
          <cell r="IB171">
            <v>3395728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207524</v>
          </cell>
          <cell r="II171">
            <v>0</v>
          </cell>
          <cell r="IJ171">
            <v>24335</v>
          </cell>
          <cell r="IK171">
            <v>64898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3395728</v>
          </cell>
          <cell r="IQ171">
            <v>0</v>
          </cell>
          <cell r="IR171">
            <v>0</v>
          </cell>
          <cell r="IS171">
            <v>9.26</v>
          </cell>
          <cell r="IT171">
            <v>3</v>
          </cell>
          <cell r="IU171">
            <v>1.2629999999999999</v>
          </cell>
          <cell r="IV171">
            <v>0.63</v>
          </cell>
          <cell r="IW171">
            <v>308</v>
          </cell>
          <cell r="IX171">
            <v>0</v>
          </cell>
          <cell r="IY171">
            <v>18</v>
          </cell>
          <cell r="IZ171">
            <v>0</v>
          </cell>
          <cell r="JA171">
            <v>0</v>
          </cell>
          <cell r="JB171">
            <v>0</v>
          </cell>
          <cell r="JC171">
            <v>133</v>
          </cell>
          <cell r="JD171">
            <v>142</v>
          </cell>
          <cell r="JE171">
            <v>0</v>
          </cell>
          <cell r="JF171">
            <v>0</v>
          </cell>
          <cell r="JG171">
            <v>0.4</v>
          </cell>
          <cell r="JH171">
            <v>30.28</v>
          </cell>
          <cell r="JI171">
            <v>5.48</v>
          </cell>
          <cell r="JJ171">
            <v>9.68</v>
          </cell>
          <cell r="JK171">
            <v>15.12</v>
          </cell>
          <cell r="JL171">
            <v>0</v>
          </cell>
          <cell r="JM171">
            <v>7.26</v>
          </cell>
          <cell r="JN171">
            <v>11.52</v>
          </cell>
          <cell r="JO171">
            <v>18.78</v>
          </cell>
          <cell r="JP171">
            <v>8.01</v>
          </cell>
          <cell r="JQ171">
            <v>0.84</v>
          </cell>
          <cell r="JR171">
            <v>4</v>
          </cell>
          <cell r="JS171">
            <v>0</v>
          </cell>
          <cell r="JT171">
            <v>7635</v>
          </cell>
          <cell r="JU171">
            <v>1.3089999999999999</v>
          </cell>
          <cell r="JV171">
            <v>2579</v>
          </cell>
          <cell r="JW171">
            <v>316.8</v>
          </cell>
          <cell r="JX171">
            <v>-3.2189999999999999</v>
          </cell>
          <cell r="JY171">
            <v>-1672</v>
          </cell>
          <cell r="JZ171">
            <v>-21725</v>
          </cell>
          <cell r="KA171">
            <v>137</v>
          </cell>
          <cell r="KB171">
            <v>308</v>
          </cell>
          <cell r="KC171">
            <v>7826</v>
          </cell>
          <cell r="KD171">
            <v>2410408</v>
          </cell>
          <cell r="KE171">
            <v>32548</v>
          </cell>
          <cell r="KF171">
            <v>79504</v>
          </cell>
          <cell r="KG171">
            <v>146972</v>
          </cell>
        </row>
        <row r="172">
          <cell r="E172">
            <v>3841</v>
          </cell>
          <cell r="F172">
            <v>3841</v>
          </cell>
          <cell r="G172" t="str">
            <v>LOUISA-MUSCATINE</v>
          </cell>
          <cell r="H172" t="str">
            <v>Louisa-Muscatine</v>
          </cell>
          <cell r="I172">
            <v>0</v>
          </cell>
          <cell r="J172">
            <v>0</v>
          </cell>
          <cell r="K172">
            <v>0</v>
          </cell>
          <cell r="L172">
            <v>3841</v>
          </cell>
          <cell r="M172">
            <v>3113258</v>
          </cell>
          <cell r="N172">
            <v>513976</v>
          </cell>
          <cell r="O172">
            <v>376066</v>
          </cell>
          <cell r="P172">
            <v>1000000</v>
          </cell>
          <cell r="Q172">
            <v>130100</v>
          </cell>
          <cell r="R172">
            <v>330000</v>
          </cell>
          <cell r="S172">
            <v>125000</v>
          </cell>
          <cell r="T172">
            <v>108300</v>
          </cell>
          <cell r="U172">
            <v>0</v>
          </cell>
          <cell r="V172">
            <v>4982781</v>
          </cell>
          <cell r="W172">
            <v>17861</v>
          </cell>
          <cell r="X172">
            <v>1137284</v>
          </cell>
          <cell r="Y172">
            <v>30333</v>
          </cell>
          <cell r="Z172">
            <v>138074</v>
          </cell>
          <cell r="AA172">
            <v>567637</v>
          </cell>
          <cell r="AB172">
            <v>12570670</v>
          </cell>
          <cell r="AC172">
            <v>0</v>
          </cell>
          <cell r="AD172">
            <v>6500</v>
          </cell>
          <cell r="AE172">
            <v>6000</v>
          </cell>
          <cell r="AF172">
            <v>12583170</v>
          </cell>
          <cell r="AG172">
            <v>10750020</v>
          </cell>
          <cell r="AH172">
            <v>23333190</v>
          </cell>
          <cell r="AI172">
            <v>7491900</v>
          </cell>
          <cell r="AJ172">
            <v>362124</v>
          </cell>
          <cell r="AK172">
            <v>738622</v>
          </cell>
          <cell r="AL172">
            <v>348934</v>
          </cell>
          <cell r="AM172">
            <v>496886</v>
          </cell>
          <cell r="AN172">
            <v>346169</v>
          </cell>
          <cell r="AO172">
            <v>1043651</v>
          </cell>
          <cell r="AP172">
            <v>905921</v>
          </cell>
          <cell r="AQ172">
            <v>0</v>
          </cell>
          <cell r="AR172">
            <v>4242307</v>
          </cell>
          <cell r="AS172">
            <v>701297</v>
          </cell>
          <cell r="AT172">
            <v>860000</v>
          </cell>
          <cell r="AU172">
            <v>5375260</v>
          </cell>
          <cell r="AV172">
            <v>357815</v>
          </cell>
          <cell r="AW172">
            <v>6593075</v>
          </cell>
          <cell r="AX172">
            <v>19028579</v>
          </cell>
          <cell r="AY172">
            <v>6500</v>
          </cell>
          <cell r="AZ172">
            <v>19035079</v>
          </cell>
          <cell r="BA172">
            <v>4298111</v>
          </cell>
          <cell r="BB172">
            <v>23333190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20</v>
          </cell>
          <cell r="BZ172">
            <v>2024</v>
          </cell>
          <cell r="CA172">
            <v>2028</v>
          </cell>
          <cell r="CB172">
            <v>10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2016</v>
          </cell>
          <cell r="CO172">
            <v>2025</v>
          </cell>
          <cell r="CP172">
            <v>1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2.7</v>
          </cell>
          <cell r="CY172">
            <v>0</v>
          </cell>
          <cell r="CZ172">
            <v>7</v>
          </cell>
          <cell r="DA172">
            <v>529924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325037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2521697</v>
          </cell>
          <cell r="DY172">
            <v>47715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2569412</v>
          </cell>
          <cell r="EG172">
            <v>500000</v>
          </cell>
          <cell r="EH172">
            <v>0</v>
          </cell>
          <cell r="EI172">
            <v>2521697</v>
          </cell>
          <cell r="EJ172">
            <v>0</v>
          </cell>
          <cell r="EK172">
            <v>325037</v>
          </cell>
          <cell r="EL172">
            <v>325037</v>
          </cell>
          <cell r="EM172">
            <v>107262</v>
          </cell>
          <cell r="EN172">
            <v>432299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3501711</v>
          </cell>
          <cell r="EV172">
            <v>0</v>
          </cell>
          <cell r="EW172">
            <v>8.0914800000000007</v>
          </cell>
          <cell r="EX172">
            <v>1.5752600000000001</v>
          </cell>
          <cell r="EY172">
            <v>0</v>
          </cell>
          <cell r="EZ172">
            <v>0</v>
          </cell>
          <cell r="FA172">
            <v>1</v>
          </cell>
          <cell r="FB172">
            <v>0.33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10.996740000000001</v>
          </cell>
          <cell r="FH172">
            <v>0</v>
          </cell>
          <cell r="FI172">
            <v>0</v>
          </cell>
          <cell r="FJ172">
            <v>7.94468</v>
          </cell>
          <cell r="FK172">
            <v>0.14680000000000001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7286946</v>
          </cell>
          <cell r="GK172">
            <v>7413</v>
          </cell>
          <cell r="GL172">
            <v>5133503</v>
          </cell>
          <cell r="GM172">
            <v>27081</v>
          </cell>
          <cell r="GN172">
            <v>112374</v>
          </cell>
          <cell r="GO172">
            <v>664353</v>
          </cell>
          <cell r="GP172">
            <v>254330</v>
          </cell>
          <cell r="GQ172">
            <v>741</v>
          </cell>
          <cell r="GR172">
            <v>41698</v>
          </cell>
          <cell r="GS172">
            <v>45551</v>
          </cell>
          <cell r="GT172">
            <v>0</v>
          </cell>
          <cell r="GU172">
            <v>195183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7286946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394991</v>
          </cell>
          <cell r="HG172">
            <v>0</v>
          </cell>
          <cell r="HH172">
            <v>42041</v>
          </cell>
          <cell r="HI172">
            <v>174206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5246772</v>
          </cell>
          <cell r="HO172">
            <v>0</v>
          </cell>
          <cell r="HP172">
            <v>129971</v>
          </cell>
          <cell r="HQ172">
            <v>582245</v>
          </cell>
          <cell r="HR172">
            <v>255683</v>
          </cell>
          <cell r="HS172">
            <v>0</v>
          </cell>
          <cell r="HT172">
            <v>42766</v>
          </cell>
          <cell r="HU172">
            <v>46734</v>
          </cell>
          <cell r="HV172">
            <v>0</v>
          </cell>
          <cell r="HW172">
            <v>144785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7268534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406310</v>
          </cell>
          <cell r="II172">
            <v>0</v>
          </cell>
          <cell r="IJ172">
            <v>51617</v>
          </cell>
          <cell r="IK172">
            <v>160335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7268534</v>
          </cell>
          <cell r="IQ172">
            <v>0</v>
          </cell>
          <cell r="IR172">
            <v>0</v>
          </cell>
          <cell r="IS172">
            <v>13.87</v>
          </cell>
          <cell r="IT172">
            <v>3</v>
          </cell>
          <cell r="IU172">
            <v>2.9430000000000001</v>
          </cell>
          <cell r="IV172">
            <v>0.21</v>
          </cell>
          <cell r="IW172">
            <v>675.5</v>
          </cell>
          <cell r="IX172">
            <v>0</v>
          </cell>
          <cell r="IY172">
            <v>24.5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452</v>
          </cell>
          <cell r="JE172">
            <v>0</v>
          </cell>
          <cell r="JF172">
            <v>0</v>
          </cell>
          <cell r="JG172">
            <v>1.31</v>
          </cell>
          <cell r="JH172">
            <v>76.260000000000005</v>
          </cell>
          <cell r="JI172">
            <v>23.29</v>
          </cell>
          <cell r="JJ172">
            <v>20.57</v>
          </cell>
          <cell r="JK172">
            <v>32.4</v>
          </cell>
          <cell r="JL172">
            <v>23.29</v>
          </cell>
          <cell r="JM172">
            <v>27.83</v>
          </cell>
          <cell r="JN172">
            <v>35.28</v>
          </cell>
          <cell r="JO172">
            <v>86.4</v>
          </cell>
          <cell r="JP172">
            <v>16.13</v>
          </cell>
          <cell r="JQ172">
            <v>0.42</v>
          </cell>
          <cell r="JR172">
            <v>7</v>
          </cell>
          <cell r="JS172">
            <v>0</v>
          </cell>
          <cell r="JT172">
            <v>7635</v>
          </cell>
          <cell r="JU172">
            <v>3.0670000000000002</v>
          </cell>
          <cell r="JV172">
            <v>17587</v>
          </cell>
          <cell r="JW172">
            <v>687.2</v>
          </cell>
          <cell r="JX172">
            <v>0</v>
          </cell>
          <cell r="JY172">
            <v>0</v>
          </cell>
          <cell r="JZ172">
            <v>0</v>
          </cell>
          <cell r="KA172">
            <v>450</v>
          </cell>
          <cell r="KB172">
            <v>675.5</v>
          </cell>
          <cell r="KC172">
            <v>7826</v>
          </cell>
          <cell r="KD172">
            <v>5286463</v>
          </cell>
          <cell r="KE172">
            <v>12777</v>
          </cell>
          <cell r="KF172">
            <v>153523</v>
          </cell>
          <cell r="KG172">
            <v>676166</v>
          </cell>
        </row>
        <row r="173">
          <cell r="E173">
            <v>3906</v>
          </cell>
          <cell r="F173">
            <v>3906</v>
          </cell>
          <cell r="G173" t="str">
            <v>LYNNVILLE-SULLY</v>
          </cell>
          <cell r="H173" t="str">
            <v>Lynnville-Sully</v>
          </cell>
          <cell r="I173">
            <v>0</v>
          </cell>
          <cell r="J173">
            <v>0</v>
          </cell>
          <cell r="K173">
            <v>0</v>
          </cell>
          <cell r="L173">
            <v>3906</v>
          </cell>
          <cell r="M173">
            <v>3364568</v>
          </cell>
          <cell r="N173">
            <v>62505</v>
          </cell>
          <cell r="O173">
            <v>297558</v>
          </cell>
          <cell r="P173">
            <v>999000</v>
          </cell>
          <cell r="Q173">
            <v>89300</v>
          </cell>
          <cell r="R173">
            <v>205350</v>
          </cell>
          <cell r="S173">
            <v>298000</v>
          </cell>
          <cell r="T173">
            <v>46000</v>
          </cell>
          <cell r="U173">
            <v>0</v>
          </cell>
          <cell r="V173">
            <v>3014374</v>
          </cell>
          <cell r="W173">
            <v>8614</v>
          </cell>
          <cell r="X173">
            <v>638500</v>
          </cell>
          <cell r="Y173">
            <v>0</v>
          </cell>
          <cell r="Z173">
            <v>37165</v>
          </cell>
          <cell r="AA173">
            <v>264000</v>
          </cell>
          <cell r="AB173">
            <v>9324934</v>
          </cell>
          <cell r="AC173">
            <v>0</v>
          </cell>
          <cell r="AD173">
            <v>224535</v>
          </cell>
          <cell r="AE173">
            <v>0</v>
          </cell>
          <cell r="AF173">
            <v>9549469</v>
          </cell>
          <cell r="AG173">
            <v>5622429</v>
          </cell>
          <cell r="AH173">
            <v>15171898</v>
          </cell>
          <cell r="AI173">
            <v>5062909</v>
          </cell>
          <cell r="AJ173">
            <v>257648</v>
          </cell>
          <cell r="AK173">
            <v>62431</v>
          </cell>
          <cell r="AL173">
            <v>314567</v>
          </cell>
          <cell r="AM173">
            <v>417770</v>
          </cell>
          <cell r="AN173">
            <v>167972</v>
          </cell>
          <cell r="AO173">
            <v>827553</v>
          </cell>
          <cell r="AP173">
            <v>372843</v>
          </cell>
          <cell r="AQ173">
            <v>0</v>
          </cell>
          <cell r="AR173">
            <v>2420784</v>
          </cell>
          <cell r="AS173">
            <v>388632</v>
          </cell>
          <cell r="AT173">
            <v>569565</v>
          </cell>
          <cell r="AU173">
            <v>1003635</v>
          </cell>
          <cell r="AV173">
            <v>239932</v>
          </cell>
          <cell r="AW173">
            <v>1813132</v>
          </cell>
          <cell r="AX173">
            <v>9685457</v>
          </cell>
          <cell r="AY173">
            <v>224535</v>
          </cell>
          <cell r="AZ173">
            <v>9909992</v>
          </cell>
          <cell r="BA173">
            <v>5261906</v>
          </cell>
          <cell r="BB173">
            <v>15171898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20</v>
          </cell>
          <cell r="BZ173">
            <v>2022</v>
          </cell>
          <cell r="CA173">
            <v>2026</v>
          </cell>
          <cell r="CB173">
            <v>10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20</v>
          </cell>
          <cell r="CN173">
            <v>2016</v>
          </cell>
          <cell r="CO173">
            <v>2025</v>
          </cell>
          <cell r="CP173">
            <v>0.67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2.7</v>
          </cell>
          <cell r="CY173">
            <v>0</v>
          </cell>
          <cell r="CZ173">
            <v>4</v>
          </cell>
          <cell r="DA173">
            <v>347011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</v>
          </cell>
          <cell r="DI173">
            <v>195474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2088500</v>
          </cell>
          <cell r="DY173">
            <v>85079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2173579</v>
          </cell>
          <cell r="EG173">
            <v>285000</v>
          </cell>
          <cell r="EH173">
            <v>0</v>
          </cell>
          <cell r="EI173">
            <v>2088500</v>
          </cell>
          <cell r="EJ173">
            <v>104172</v>
          </cell>
          <cell r="EK173">
            <v>-9543</v>
          </cell>
          <cell r="EL173">
            <v>94629</v>
          </cell>
          <cell r="EM173">
            <v>96278</v>
          </cell>
          <cell r="EN173">
            <v>190907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779100</v>
          </cell>
          <cell r="ET173">
            <v>0</v>
          </cell>
          <cell r="EU173">
            <v>3428584</v>
          </cell>
          <cell r="EV173">
            <v>0</v>
          </cell>
          <cell r="EW173">
            <v>7.77555</v>
          </cell>
          <cell r="EX173">
            <v>1.0212699999999999</v>
          </cell>
          <cell r="EY173">
            <v>0</v>
          </cell>
          <cell r="EZ173">
            <v>0</v>
          </cell>
          <cell r="FA173">
            <v>0.32435000000000003</v>
          </cell>
          <cell r="FB173">
            <v>0.33</v>
          </cell>
          <cell r="FC173">
            <v>0</v>
          </cell>
          <cell r="FD173">
            <v>0</v>
          </cell>
          <cell r="FE173">
            <v>2.67041</v>
          </cell>
          <cell r="FF173">
            <v>0</v>
          </cell>
          <cell r="FG173">
            <v>12.12158</v>
          </cell>
          <cell r="FH173">
            <v>0</v>
          </cell>
          <cell r="FI173">
            <v>0</v>
          </cell>
          <cell r="FJ173">
            <v>7.4839399999999996</v>
          </cell>
          <cell r="FK173">
            <v>0.29160999999999998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4744882</v>
          </cell>
          <cell r="GK173">
            <v>7413</v>
          </cell>
          <cell r="GL173">
            <v>3341780</v>
          </cell>
          <cell r="GM173">
            <v>0</v>
          </cell>
          <cell r="GN173">
            <v>188980</v>
          </cell>
          <cell r="GO173">
            <v>389331</v>
          </cell>
          <cell r="GP173">
            <v>159130</v>
          </cell>
          <cell r="GQ173">
            <v>0</v>
          </cell>
          <cell r="GR173">
            <v>30838</v>
          </cell>
          <cell r="GS173">
            <v>33869</v>
          </cell>
          <cell r="GT173">
            <v>0</v>
          </cell>
          <cell r="GU173">
            <v>97738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4744882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272121</v>
          </cell>
          <cell r="HG173">
            <v>0</v>
          </cell>
          <cell r="HH173">
            <v>24923</v>
          </cell>
          <cell r="HI173">
            <v>140755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3435750</v>
          </cell>
          <cell r="HO173">
            <v>0</v>
          </cell>
          <cell r="HP173">
            <v>191135</v>
          </cell>
          <cell r="HQ173">
            <v>436646</v>
          </cell>
          <cell r="HR173">
            <v>165283</v>
          </cell>
          <cell r="HS173">
            <v>0</v>
          </cell>
          <cell r="HT173">
            <v>32261</v>
          </cell>
          <cell r="HU173">
            <v>35438</v>
          </cell>
          <cell r="HV173">
            <v>0</v>
          </cell>
          <cell r="HW173">
            <v>100076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4909458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282041</v>
          </cell>
          <cell r="II173">
            <v>0</v>
          </cell>
          <cell r="IJ173">
            <v>30484</v>
          </cell>
          <cell r="IK173">
            <v>99255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4909458</v>
          </cell>
          <cell r="IQ173">
            <v>0</v>
          </cell>
          <cell r="IR173">
            <v>0</v>
          </cell>
          <cell r="IS173">
            <v>23.43</v>
          </cell>
          <cell r="IT173">
            <v>70</v>
          </cell>
          <cell r="IU173">
            <v>1.6040000000000001</v>
          </cell>
          <cell r="IV173">
            <v>0</v>
          </cell>
          <cell r="IW173">
            <v>437.5</v>
          </cell>
          <cell r="IX173">
            <v>0</v>
          </cell>
          <cell r="IY173">
            <v>17.5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57.19</v>
          </cell>
          <cell r="JI173">
            <v>10.96</v>
          </cell>
          <cell r="JJ173">
            <v>18.149999999999999</v>
          </cell>
          <cell r="JK173">
            <v>28.08</v>
          </cell>
          <cell r="JL173">
            <v>10.96</v>
          </cell>
          <cell r="JM173">
            <v>19.97</v>
          </cell>
          <cell r="JN173">
            <v>27.36</v>
          </cell>
          <cell r="JO173">
            <v>58.29</v>
          </cell>
          <cell r="JP173">
            <v>22.09</v>
          </cell>
          <cell r="JQ173">
            <v>0</v>
          </cell>
          <cell r="JR173">
            <v>61</v>
          </cell>
          <cell r="JS173">
            <v>0</v>
          </cell>
          <cell r="JT173">
            <v>7635</v>
          </cell>
          <cell r="JU173">
            <v>1.5589999999999999</v>
          </cell>
          <cell r="JV173">
            <v>1324</v>
          </cell>
          <cell r="JW173">
            <v>450</v>
          </cell>
          <cell r="JX173">
            <v>3.9E-2</v>
          </cell>
          <cell r="JY173">
            <v>298</v>
          </cell>
          <cell r="JZ173">
            <v>263</v>
          </cell>
          <cell r="KA173">
            <v>0</v>
          </cell>
          <cell r="KB173">
            <v>437.5</v>
          </cell>
          <cell r="KC173">
            <v>7826</v>
          </cell>
          <cell r="KD173">
            <v>3423875</v>
          </cell>
          <cell r="KE173">
            <v>46233</v>
          </cell>
          <cell r="KF173">
            <v>185077</v>
          </cell>
          <cell r="KG173">
            <v>456178</v>
          </cell>
        </row>
        <row r="174">
          <cell r="E174">
            <v>3942</v>
          </cell>
          <cell r="F174">
            <v>3942</v>
          </cell>
          <cell r="G174" t="str">
            <v>MADRID</v>
          </cell>
          <cell r="H174" t="str">
            <v>Madrid</v>
          </cell>
          <cell r="I174">
            <v>0</v>
          </cell>
          <cell r="J174">
            <v>0</v>
          </cell>
          <cell r="K174">
            <v>0</v>
          </cell>
          <cell r="L174">
            <v>3942</v>
          </cell>
          <cell r="M174">
            <v>3202890</v>
          </cell>
          <cell r="N174">
            <v>68861</v>
          </cell>
          <cell r="O174">
            <v>202782</v>
          </cell>
          <cell r="P174">
            <v>469000</v>
          </cell>
          <cell r="Q174">
            <v>148400</v>
          </cell>
          <cell r="R174">
            <v>232500</v>
          </cell>
          <cell r="S174">
            <v>128000</v>
          </cell>
          <cell r="T174">
            <v>142000</v>
          </cell>
          <cell r="U174">
            <v>0</v>
          </cell>
          <cell r="V174">
            <v>5432529</v>
          </cell>
          <cell r="W174">
            <v>27499</v>
          </cell>
          <cell r="X174">
            <v>874500</v>
          </cell>
          <cell r="Y174">
            <v>0</v>
          </cell>
          <cell r="Z174">
            <v>81953</v>
          </cell>
          <cell r="AA174">
            <v>205330</v>
          </cell>
          <cell r="AB174">
            <v>11216244</v>
          </cell>
          <cell r="AC174">
            <v>0</v>
          </cell>
          <cell r="AD174">
            <v>137965</v>
          </cell>
          <cell r="AE174">
            <v>0</v>
          </cell>
          <cell r="AF174">
            <v>11354209</v>
          </cell>
          <cell r="AG174">
            <v>3309758</v>
          </cell>
          <cell r="AH174">
            <v>14663967</v>
          </cell>
          <cell r="AI174">
            <v>6081486</v>
          </cell>
          <cell r="AJ174">
            <v>336375</v>
          </cell>
          <cell r="AK174">
            <v>488279</v>
          </cell>
          <cell r="AL174">
            <v>288215</v>
          </cell>
          <cell r="AM174">
            <v>718625</v>
          </cell>
          <cell r="AN174">
            <v>265495</v>
          </cell>
          <cell r="AO174">
            <v>935625</v>
          </cell>
          <cell r="AP174">
            <v>271575</v>
          </cell>
          <cell r="AQ174">
            <v>0</v>
          </cell>
          <cell r="AR174">
            <v>3304189</v>
          </cell>
          <cell r="AS174">
            <v>479350</v>
          </cell>
          <cell r="AT174">
            <v>1000000</v>
          </cell>
          <cell r="AU174">
            <v>683190</v>
          </cell>
          <cell r="AV174">
            <v>346700</v>
          </cell>
          <cell r="AW174">
            <v>2029890</v>
          </cell>
          <cell r="AX174">
            <v>11894915</v>
          </cell>
          <cell r="AY174">
            <v>0</v>
          </cell>
          <cell r="AZ174">
            <v>11894915</v>
          </cell>
          <cell r="BA174">
            <v>2769052</v>
          </cell>
          <cell r="BB174">
            <v>14663967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20</v>
          </cell>
          <cell r="BZ174">
            <v>2025</v>
          </cell>
          <cell r="CA174">
            <v>2029</v>
          </cell>
          <cell r="CB174">
            <v>10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2025</v>
          </cell>
          <cell r="CO174">
            <v>2034</v>
          </cell>
          <cell r="CP174">
            <v>1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2.7</v>
          </cell>
          <cell r="CY174">
            <v>0</v>
          </cell>
          <cell r="CZ174">
            <v>6</v>
          </cell>
          <cell r="DA174">
            <v>516661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196447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1734671</v>
          </cell>
          <cell r="DY174">
            <v>8098</v>
          </cell>
          <cell r="DZ174">
            <v>0</v>
          </cell>
          <cell r="EA174">
            <v>0</v>
          </cell>
          <cell r="EB174">
            <v>0</v>
          </cell>
          <cell r="EC174">
            <v>610000</v>
          </cell>
          <cell r="ED174">
            <v>0</v>
          </cell>
          <cell r="EE174">
            <v>0</v>
          </cell>
          <cell r="EF174">
            <v>2352769</v>
          </cell>
          <cell r="EG174">
            <v>250000</v>
          </cell>
          <cell r="EH174">
            <v>0</v>
          </cell>
          <cell r="EI174">
            <v>2344671</v>
          </cell>
          <cell r="EJ174">
            <v>0</v>
          </cell>
          <cell r="EK174">
            <v>196447</v>
          </cell>
          <cell r="EL174">
            <v>196447</v>
          </cell>
          <cell r="EM174">
            <v>64827</v>
          </cell>
          <cell r="EN174">
            <v>261274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407700</v>
          </cell>
          <cell r="ET174">
            <v>0</v>
          </cell>
          <cell r="EU174">
            <v>3271743</v>
          </cell>
          <cell r="EV174">
            <v>0</v>
          </cell>
          <cell r="EW174">
            <v>12.280279999999999</v>
          </cell>
          <cell r="EX174">
            <v>1.3049900000000001</v>
          </cell>
          <cell r="EY174">
            <v>0</v>
          </cell>
          <cell r="EZ174">
            <v>0</v>
          </cell>
          <cell r="FA174">
            <v>1</v>
          </cell>
          <cell r="FB174">
            <v>0.33</v>
          </cell>
          <cell r="FC174">
            <v>0</v>
          </cell>
          <cell r="FD174">
            <v>0</v>
          </cell>
          <cell r="FE174">
            <v>2.0753699999999999</v>
          </cell>
          <cell r="FF174">
            <v>0</v>
          </cell>
          <cell r="FG174">
            <v>16.990639999999999</v>
          </cell>
          <cell r="FH174">
            <v>0</v>
          </cell>
          <cell r="FI174">
            <v>0</v>
          </cell>
          <cell r="FJ174">
            <v>12.23906</v>
          </cell>
          <cell r="FK174">
            <v>4.122E-2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6753192</v>
          </cell>
          <cell r="GK174">
            <v>7413</v>
          </cell>
          <cell r="GL174">
            <v>4839948</v>
          </cell>
          <cell r="GM174">
            <v>92169</v>
          </cell>
          <cell r="GN174">
            <v>83433</v>
          </cell>
          <cell r="GO174">
            <v>564722</v>
          </cell>
          <cell r="GP174">
            <v>230506</v>
          </cell>
          <cell r="GQ174">
            <v>3075</v>
          </cell>
          <cell r="GR174">
            <v>39631</v>
          </cell>
          <cell r="GS174">
            <v>43527</v>
          </cell>
          <cell r="GT174">
            <v>0</v>
          </cell>
          <cell r="GU174">
            <v>117963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6753192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304657</v>
          </cell>
          <cell r="HG174">
            <v>0</v>
          </cell>
          <cell r="HH174">
            <v>28294</v>
          </cell>
          <cell r="HI174">
            <v>118608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5115450</v>
          </cell>
          <cell r="HO174">
            <v>0</v>
          </cell>
          <cell r="HP174">
            <v>47406</v>
          </cell>
          <cell r="HQ174">
            <v>643554</v>
          </cell>
          <cell r="HR174">
            <v>245808</v>
          </cell>
          <cell r="HS174">
            <v>0</v>
          </cell>
          <cell r="HT174">
            <v>41567</v>
          </cell>
          <cell r="HU174">
            <v>45661</v>
          </cell>
          <cell r="HV174">
            <v>0</v>
          </cell>
          <cell r="HW174">
            <v>124168</v>
          </cell>
          <cell r="HX174">
            <v>0</v>
          </cell>
          <cell r="HY174">
            <v>0</v>
          </cell>
          <cell r="HZ174">
            <v>0</v>
          </cell>
          <cell r="IA174">
            <v>-860</v>
          </cell>
          <cell r="IB174">
            <v>7032244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305444</v>
          </cell>
          <cell r="II174">
            <v>0</v>
          </cell>
          <cell r="IJ174">
            <v>33847</v>
          </cell>
          <cell r="IK174">
            <v>110708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7032244</v>
          </cell>
          <cell r="IQ174">
            <v>0</v>
          </cell>
          <cell r="IR174">
            <v>0</v>
          </cell>
          <cell r="IS174">
            <v>3.48</v>
          </cell>
          <cell r="IT174">
            <v>0</v>
          </cell>
          <cell r="IU174">
            <v>2.5190000000000001</v>
          </cell>
          <cell r="IV174">
            <v>0.21</v>
          </cell>
          <cell r="IW174">
            <v>643.70000000000005</v>
          </cell>
          <cell r="IX174">
            <v>0</v>
          </cell>
          <cell r="IY174">
            <v>16.5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0.5</v>
          </cell>
          <cell r="JF174">
            <v>3818</v>
          </cell>
          <cell r="JG174">
            <v>0</v>
          </cell>
          <cell r="JH174">
            <v>84.29</v>
          </cell>
          <cell r="JI174">
            <v>19.18</v>
          </cell>
          <cell r="JJ174">
            <v>21.19</v>
          </cell>
          <cell r="JK174">
            <v>43.92</v>
          </cell>
          <cell r="JL174">
            <v>19.18</v>
          </cell>
          <cell r="JM174">
            <v>21.19</v>
          </cell>
          <cell r="JN174">
            <v>42.48</v>
          </cell>
          <cell r="JO174">
            <v>82.85</v>
          </cell>
          <cell r="JP174">
            <v>3.42</v>
          </cell>
          <cell r="JQ174">
            <v>0.21</v>
          </cell>
          <cell r="JR174">
            <v>1</v>
          </cell>
          <cell r="JS174">
            <v>0</v>
          </cell>
          <cell r="JT174">
            <v>7635</v>
          </cell>
          <cell r="JU174">
            <v>2.2850000000000001</v>
          </cell>
          <cell r="JV174">
            <v>0</v>
          </cell>
          <cell r="JW174">
            <v>670</v>
          </cell>
          <cell r="JX174">
            <v>-4</v>
          </cell>
          <cell r="JY174">
            <v>-30540</v>
          </cell>
          <cell r="JZ174">
            <v>-26996</v>
          </cell>
          <cell r="KA174">
            <v>0</v>
          </cell>
          <cell r="KB174">
            <v>643.70000000000005</v>
          </cell>
          <cell r="KC174">
            <v>7826</v>
          </cell>
          <cell r="KD174">
            <v>5037596</v>
          </cell>
          <cell r="KE174">
            <v>129009</v>
          </cell>
          <cell r="KF174">
            <v>46291</v>
          </cell>
          <cell r="KG174">
            <v>648384</v>
          </cell>
        </row>
        <row r="175">
          <cell r="E175">
            <v>4023</v>
          </cell>
          <cell r="F175">
            <v>4023</v>
          </cell>
          <cell r="G175" t="str">
            <v>MANSON-NORTHWEST WEBSTER</v>
          </cell>
          <cell r="H175" t="str">
            <v>Manson-Northwest Webster</v>
          </cell>
          <cell r="I175">
            <v>0</v>
          </cell>
          <cell r="J175">
            <v>0</v>
          </cell>
          <cell r="K175">
            <v>0</v>
          </cell>
          <cell r="L175">
            <v>4023</v>
          </cell>
          <cell r="M175">
            <v>4541949</v>
          </cell>
          <cell r="N175">
            <v>211879</v>
          </cell>
          <cell r="O175">
            <v>360346</v>
          </cell>
          <cell r="P175">
            <v>1650000</v>
          </cell>
          <cell r="Q175">
            <v>346000</v>
          </cell>
          <cell r="R175">
            <v>258000</v>
          </cell>
          <cell r="S175">
            <v>270400</v>
          </cell>
          <cell r="T175">
            <v>80800</v>
          </cell>
          <cell r="U175">
            <v>0</v>
          </cell>
          <cell r="V175">
            <v>4023925</v>
          </cell>
          <cell r="W175">
            <v>11764</v>
          </cell>
          <cell r="X175">
            <v>1211706</v>
          </cell>
          <cell r="Y175">
            <v>0</v>
          </cell>
          <cell r="Z175">
            <v>80000</v>
          </cell>
          <cell r="AA175">
            <v>430000</v>
          </cell>
          <cell r="AB175">
            <v>13476769</v>
          </cell>
          <cell r="AC175">
            <v>0</v>
          </cell>
          <cell r="AD175">
            <v>540000</v>
          </cell>
          <cell r="AE175">
            <v>2400</v>
          </cell>
          <cell r="AF175">
            <v>14019169</v>
          </cell>
          <cell r="AG175">
            <v>8545930</v>
          </cell>
          <cell r="AH175">
            <v>22565099</v>
          </cell>
          <cell r="AI175">
            <v>8060000</v>
          </cell>
          <cell r="AJ175">
            <v>310000</v>
          </cell>
          <cell r="AK175">
            <v>390160</v>
          </cell>
          <cell r="AL175">
            <v>390254</v>
          </cell>
          <cell r="AM175">
            <v>570000</v>
          </cell>
          <cell r="AN175">
            <v>339000</v>
          </cell>
          <cell r="AO175">
            <v>1291102</v>
          </cell>
          <cell r="AP175">
            <v>962452</v>
          </cell>
          <cell r="AQ175">
            <v>0</v>
          </cell>
          <cell r="AR175">
            <v>4252968</v>
          </cell>
          <cell r="AS175">
            <v>628000</v>
          </cell>
          <cell r="AT175">
            <v>1065000</v>
          </cell>
          <cell r="AU175">
            <v>525000</v>
          </cell>
          <cell r="AV175">
            <v>373615</v>
          </cell>
          <cell r="AW175">
            <v>1963615</v>
          </cell>
          <cell r="AX175">
            <v>14904583</v>
          </cell>
          <cell r="AY175">
            <v>540000</v>
          </cell>
          <cell r="AZ175">
            <v>15444583</v>
          </cell>
          <cell r="BA175">
            <v>7120516</v>
          </cell>
          <cell r="BB175">
            <v>22565099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20</v>
          </cell>
          <cell r="BZ175">
            <v>2022</v>
          </cell>
          <cell r="CA175">
            <v>2026</v>
          </cell>
          <cell r="CB175">
            <v>10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2023</v>
          </cell>
          <cell r="CO175">
            <v>2032</v>
          </cell>
          <cell r="CP175">
            <v>1.34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2.7</v>
          </cell>
          <cell r="CY175">
            <v>0</v>
          </cell>
          <cell r="CZ175">
            <v>6</v>
          </cell>
          <cell r="DA175">
            <v>519344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675241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3405815</v>
          </cell>
          <cell r="DY175">
            <v>40536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3446351</v>
          </cell>
          <cell r="EG175">
            <v>450000</v>
          </cell>
          <cell r="EH175">
            <v>0</v>
          </cell>
          <cell r="EI175">
            <v>3405815</v>
          </cell>
          <cell r="EJ175">
            <v>0</v>
          </cell>
          <cell r="EK175">
            <v>675241</v>
          </cell>
          <cell r="EL175">
            <v>675241</v>
          </cell>
          <cell r="EM175">
            <v>166291</v>
          </cell>
          <cell r="EN175">
            <v>841532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4737883</v>
          </cell>
          <cell r="EV175">
            <v>0</v>
          </cell>
          <cell r="EW175">
            <v>7.4448999999999996</v>
          </cell>
          <cell r="EX175">
            <v>0.97304000000000002</v>
          </cell>
          <cell r="EY175">
            <v>0</v>
          </cell>
          <cell r="EZ175">
            <v>0</v>
          </cell>
          <cell r="FA175">
            <v>1.34</v>
          </cell>
          <cell r="FB175">
            <v>0.33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10.08794</v>
          </cell>
          <cell r="FH175">
            <v>0</v>
          </cell>
          <cell r="FI175">
            <v>0</v>
          </cell>
          <cell r="FJ175">
            <v>7.3644600000000002</v>
          </cell>
          <cell r="FK175">
            <v>8.0439999999999998E-2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6685264</v>
          </cell>
          <cell r="GK175">
            <v>7438</v>
          </cell>
          <cell r="GL175">
            <v>4837675</v>
          </cell>
          <cell r="GM175">
            <v>0</v>
          </cell>
          <cell r="GN175">
            <v>100800</v>
          </cell>
          <cell r="GO175">
            <v>456768</v>
          </cell>
          <cell r="GP175">
            <v>237866</v>
          </cell>
          <cell r="GQ175">
            <v>0</v>
          </cell>
          <cell r="GR175">
            <v>42315</v>
          </cell>
          <cell r="GS175">
            <v>47417</v>
          </cell>
          <cell r="GT175">
            <v>0</v>
          </cell>
          <cell r="GU175">
            <v>235998</v>
          </cell>
          <cell r="GV175">
            <v>0</v>
          </cell>
          <cell r="GW175">
            <v>0</v>
          </cell>
          <cell r="GX175">
            <v>0</v>
          </cell>
          <cell r="GY175">
            <v>-14514</v>
          </cell>
          <cell r="GZ175">
            <v>6685264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408590</v>
          </cell>
          <cell r="HG175">
            <v>0</v>
          </cell>
          <cell r="HH175">
            <v>41006</v>
          </cell>
          <cell r="HI175">
            <v>137141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5021896</v>
          </cell>
          <cell r="HO175">
            <v>0</v>
          </cell>
          <cell r="HP175">
            <v>114387</v>
          </cell>
          <cell r="HQ175">
            <v>456919</v>
          </cell>
          <cell r="HR175">
            <v>245967</v>
          </cell>
          <cell r="HS175">
            <v>0</v>
          </cell>
          <cell r="HT175">
            <v>46077</v>
          </cell>
          <cell r="HU175">
            <v>51612</v>
          </cell>
          <cell r="HV175">
            <v>0</v>
          </cell>
          <cell r="HW175">
            <v>243818</v>
          </cell>
          <cell r="HX175">
            <v>0</v>
          </cell>
          <cell r="HY175">
            <v>0</v>
          </cell>
          <cell r="HZ175">
            <v>0</v>
          </cell>
          <cell r="IA175">
            <v>-22731</v>
          </cell>
          <cell r="IB175">
            <v>6919465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423145</v>
          </cell>
          <cell r="II175">
            <v>0</v>
          </cell>
          <cell r="IJ175">
            <v>49883</v>
          </cell>
          <cell r="IK175">
            <v>129795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6919465</v>
          </cell>
          <cell r="IQ175">
            <v>0</v>
          </cell>
          <cell r="IR175">
            <v>0</v>
          </cell>
          <cell r="IS175">
            <v>12.26</v>
          </cell>
          <cell r="IT175">
            <v>81</v>
          </cell>
          <cell r="IU175">
            <v>2.4630000000000001</v>
          </cell>
          <cell r="IV175">
            <v>0.21</v>
          </cell>
          <cell r="IW175">
            <v>661.5</v>
          </cell>
          <cell r="IX175">
            <v>0</v>
          </cell>
          <cell r="IY175">
            <v>21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-0.5</v>
          </cell>
          <cell r="JF175">
            <v>-3818</v>
          </cell>
          <cell r="JG175">
            <v>0</v>
          </cell>
          <cell r="JH175">
            <v>59.65</v>
          </cell>
          <cell r="JI175">
            <v>10.96</v>
          </cell>
          <cell r="JJ175">
            <v>24.21</v>
          </cell>
          <cell r="JK175">
            <v>24.48</v>
          </cell>
          <cell r="JL175">
            <v>19.18</v>
          </cell>
          <cell r="JM175">
            <v>16.96</v>
          </cell>
          <cell r="JN175">
            <v>33.119999999999997</v>
          </cell>
          <cell r="JO175">
            <v>69.260000000000005</v>
          </cell>
          <cell r="JP175">
            <v>12.65</v>
          </cell>
          <cell r="JQ175">
            <v>0.63</v>
          </cell>
          <cell r="JR175">
            <v>65</v>
          </cell>
          <cell r="JS175">
            <v>0</v>
          </cell>
          <cell r="JT175">
            <v>7660</v>
          </cell>
          <cell r="JU175">
            <v>2.9260000000000002</v>
          </cell>
          <cell r="JV175">
            <v>15169</v>
          </cell>
          <cell r="JW175">
            <v>655.6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661.5</v>
          </cell>
          <cell r="KC175">
            <v>7851</v>
          </cell>
          <cell r="KD175">
            <v>5193437</v>
          </cell>
          <cell r="KE175">
            <v>0</v>
          </cell>
          <cell r="KF175">
            <v>127233</v>
          </cell>
          <cell r="KG175">
            <v>543760</v>
          </cell>
        </row>
        <row r="176">
          <cell r="E176">
            <v>4033</v>
          </cell>
          <cell r="F176">
            <v>4033</v>
          </cell>
          <cell r="G176" t="str">
            <v>MAPLE VALLEY-ANTHON OTO</v>
          </cell>
          <cell r="H176" t="str">
            <v>Maple Valley-Anthon Oto</v>
          </cell>
          <cell r="I176">
            <v>0</v>
          </cell>
          <cell r="J176">
            <v>0</v>
          </cell>
          <cell r="K176">
            <v>0</v>
          </cell>
          <cell r="L176">
            <v>4033</v>
          </cell>
          <cell r="M176">
            <v>4542700</v>
          </cell>
          <cell r="N176">
            <v>58885</v>
          </cell>
          <cell r="O176">
            <v>41404</v>
          </cell>
          <cell r="P176">
            <v>800000</v>
          </cell>
          <cell r="Q176">
            <v>112000</v>
          </cell>
          <cell r="R176">
            <v>102000</v>
          </cell>
          <cell r="S176">
            <v>335000</v>
          </cell>
          <cell r="T176">
            <v>174000</v>
          </cell>
          <cell r="U176">
            <v>0</v>
          </cell>
          <cell r="V176">
            <v>3272526</v>
          </cell>
          <cell r="W176">
            <v>9022</v>
          </cell>
          <cell r="X176">
            <v>1152000</v>
          </cell>
          <cell r="Y176">
            <v>0</v>
          </cell>
          <cell r="Z176">
            <v>122000</v>
          </cell>
          <cell r="AA176">
            <v>585000</v>
          </cell>
          <cell r="AB176">
            <v>11306537</v>
          </cell>
          <cell r="AC176">
            <v>0</v>
          </cell>
          <cell r="AD176">
            <v>0</v>
          </cell>
          <cell r="AE176">
            <v>0</v>
          </cell>
          <cell r="AF176">
            <v>11306537</v>
          </cell>
          <cell r="AG176">
            <v>3720218</v>
          </cell>
          <cell r="AH176">
            <v>15026755</v>
          </cell>
          <cell r="AI176">
            <v>8157193</v>
          </cell>
          <cell r="AJ176">
            <v>275000</v>
          </cell>
          <cell r="AK176">
            <v>250000</v>
          </cell>
          <cell r="AL176">
            <v>400000</v>
          </cell>
          <cell r="AM176">
            <v>450000</v>
          </cell>
          <cell r="AN176">
            <v>200000</v>
          </cell>
          <cell r="AO176">
            <v>1441207</v>
          </cell>
          <cell r="AP176">
            <v>1400000</v>
          </cell>
          <cell r="AQ176">
            <v>0</v>
          </cell>
          <cell r="AR176">
            <v>4416207</v>
          </cell>
          <cell r="AS176">
            <v>692189</v>
          </cell>
          <cell r="AT176">
            <v>1431797</v>
          </cell>
          <cell r="AU176">
            <v>0</v>
          </cell>
          <cell r="AV176">
            <v>329369</v>
          </cell>
          <cell r="AW176">
            <v>1761166</v>
          </cell>
          <cell r="AX176">
            <v>15026755</v>
          </cell>
          <cell r="AY176">
            <v>0</v>
          </cell>
          <cell r="AZ176">
            <v>15026755</v>
          </cell>
          <cell r="BA176">
            <v>0</v>
          </cell>
          <cell r="BB176">
            <v>15026755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20</v>
          </cell>
          <cell r="BZ176">
            <v>2022</v>
          </cell>
          <cell r="CA176">
            <v>2026</v>
          </cell>
          <cell r="CB176">
            <v>10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2.7</v>
          </cell>
          <cell r="CY176">
            <v>0</v>
          </cell>
          <cell r="CZ176">
            <v>1</v>
          </cell>
          <cell r="DA176">
            <v>462218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3403649</v>
          </cell>
          <cell r="DY176">
            <v>350929</v>
          </cell>
          <cell r="DZ176">
            <v>0</v>
          </cell>
          <cell r="EA176">
            <v>0</v>
          </cell>
          <cell r="EB176">
            <v>0</v>
          </cell>
          <cell r="EC176">
            <v>55710</v>
          </cell>
          <cell r="ED176">
            <v>0</v>
          </cell>
          <cell r="EE176">
            <v>0</v>
          </cell>
          <cell r="EF176">
            <v>3810288</v>
          </cell>
          <cell r="EG176">
            <v>637430</v>
          </cell>
          <cell r="EH176">
            <v>0</v>
          </cell>
          <cell r="EI176">
            <v>3459359</v>
          </cell>
          <cell r="EJ176">
            <v>0</v>
          </cell>
          <cell r="EK176">
            <v>0</v>
          </cell>
          <cell r="EL176">
            <v>0</v>
          </cell>
          <cell r="EM176">
            <v>153867</v>
          </cell>
          <cell r="EN176">
            <v>153867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4601584</v>
          </cell>
          <cell r="EV176">
            <v>0</v>
          </cell>
          <cell r="EW176">
            <v>8.1719799999999996</v>
          </cell>
          <cell r="EX176">
            <v>1.3671</v>
          </cell>
          <cell r="EY176">
            <v>0</v>
          </cell>
          <cell r="EZ176">
            <v>0</v>
          </cell>
          <cell r="FA176">
            <v>0</v>
          </cell>
          <cell r="FB176">
            <v>0.33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9.8690800000000003</v>
          </cell>
          <cell r="FH176">
            <v>0</v>
          </cell>
          <cell r="FI176">
            <v>0</v>
          </cell>
          <cell r="FJ176">
            <v>7.41934</v>
          </cell>
          <cell r="FK176">
            <v>0.75263999999999998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6604427</v>
          </cell>
          <cell r="GK176">
            <v>7485</v>
          </cell>
          <cell r="GL176">
            <v>4578575</v>
          </cell>
          <cell r="GM176">
            <v>0</v>
          </cell>
          <cell r="GN176">
            <v>198510</v>
          </cell>
          <cell r="GO176">
            <v>609878</v>
          </cell>
          <cell r="GP176">
            <v>229304</v>
          </cell>
          <cell r="GQ176">
            <v>6073</v>
          </cell>
          <cell r="GR176">
            <v>38810</v>
          </cell>
          <cell r="GS176">
            <v>43475</v>
          </cell>
          <cell r="GT176">
            <v>0</v>
          </cell>
          <cell r="GU176">
            <v>223393</v>
          </cell>
          <cell r="GV176">
            <v>0</v>
          </cell>
          <cell r="GW176">
            <v>0</v>
          </cell>
          <cell r="GX176">
            <v>0</v>
          </cell>
          <cell r="GY176">
            <v>-1088</v>
          </cell>
          <cell r="GZ176">
            <v>6604427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391423</v>
          </cell>
          <cell r="HG176">
            <v>0</v>
          </cell>
          <cell r="HH176">
            <v>45341</v>
          </cell>
          <cell r="HI176">
            <v>140847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4576417</v>
          </cell>
          <cell r="HO176">
            <v>47944</v>
          </cell>
          <cell r="HP176">
            <v>197530</v>
          </cell>
          <cell r="HQ176">
            <v>612013</v>
          </cell>
          <cell r="HR176">
            <v>229241</v>
          </cell>
          <cell r="HS176">
            <v>6136</v>
          </cell>
          <cell r="HT176">
            <v>38906</v>
          </cell>
          <cell r="HU176">
            <v>43566</v>
          </cell>
          <cell r="HV176">
            <v>0</v>
          </cell>
          <cell r="HW176">
            <v>222230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6641225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397371</v>
          </cell>
          <cell r="II176">
            <v>0</v>
          </cell>
          <cell r="IJ176">
            <v>55873</v>
          </cell>
          <cell r="IK176">
            <v>133613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6641225</v>
          </cell>
          <cell r="IQ176">
            <v>0</v>
          </cell>
          <cell r="IR176">
            <v>0.1</v>
          </cell>
          <cell r="IS176">
            <v>22.23</v>
          </cell>
          <cell r="IT176">
            <v>29</v>
          </cell>
          <cell r="IU176">
            <v>3.4</v>
          </cell>
          <cell r="IV176">
            <v>0</v>
          </cell>
          <cell r="IW176">
            <v>574.5</v>
          </cell>
          <cell r="IX176">
            <v>0</v>
          </cell>
          <cell r="IY176">
            <v>13</v>
          </cell>
          <cell r="IZ176">
            <v>0</v>
          </cell>
          <cell r="JA176">
            <v>0</v>
          </cell>
          <cell r="JB176">
            <v>0</v>
          </cell>
          <cell r="JC176">
            <v>443</v>
          </cell>
          <cell r="JD176">
            <v>453</v>
          </cell>
          <cell r="JE176">
            <v>0</v>
          </cell>
          <cell r="JF176">
            <v>0</v>
          </cell>
          <cell r="JG176">
            <v>1.22</v>
          </cell>
          <cell r="JH176">
            <v>79.41</v>
          </cell>
          <cell r="JI176">
            <v>19.18</v>
          </cell>
          <cell r="JJ176">
            <v>27.83</v>
          </cell>
          <cell r="JK176">
            <v>32.4</v>
          </cell>
          <cell r="JL176">
            <v>13.7</v>
          </cell>
          <cell r="JM176">
            <v>19.36</v>
          </cell>
          <cell r="JN176">
            <v>34.56</v>
          </cell>
          <cell r="JO176">
            <v>67.62</v>
          </cell>
          <cell r="JP176">
            <v>23.16</v>
          </cell>
          <cell r="JQ176">
            <v>0</v>
          </cell>
          <cell r="JR176">
            <v>31</v>
          </cell>
          <cell r="JS176">
            <v>0.1</v>
          </cell>
          <cell r="JT176">
            <v>7707</v>
          </cell>
          <cell r="JU176">
            <v>3.4609999999999999</v>
          </cell>
          <cell r="JV176">
            <v>44776</v>
          </cell>
          <cell r="JW176">
            <v>593.79999999999995</v>
          </cell>
          <cell r="JX176">
            <v>1</v>
          </cell>
          <cell r="JY176">
            <v>0</v>
          </cell>
          <cell r="JZ176">
            <v>6749</v>
          </cell>
          <cell r="KA176">
            <v>426</v>
          </cell>
          <cell r="KB176">
            <v>574.5</v>
          </cell>
          <cell r="KC176">
            <v>7898</v>
          </cell>
          <cell r="KD176">
            <v>4537401</v>
          </cell>
          <cell r="KE176">
            <v>84780</v>
          </cell>
          <cell r="KF176">
            <v>210253</v>
          </cell>
          <cell r="KG176">
            <v>534063</v>
          </cell>
        </row>
        <row r="177">
          <cell r="E177">
            <v>4041</v>
          </cell>
          <cell r="F177">
            <v>4041</v>
          </cell>
          <cell r="G177" t="str">
            <v>MAQUOKETA</v>
          </cell>
          <cell r="H177" t="str">
            <v>Maquoketa</v>
          </cell>
          <cell r="I177">
            <v>0</v>
          </cell>
          <cell r="J177">
            <v>0</v>
          </cell>
          <cell r="K177">
            <v>0</v>
          </cell>
          <cell r="L177">
            <v>4041</v>
          </cell>
          <cell r="M177">
            <v>5939410</v>
          </cell>
          <cell r="N177">
            <v>124074</v>
          </cell>
          <cell r="O177">
            <v>644231</v>
          </cell>
          <cell r="P177">
            <v>2500000</v>
          </cell>
          <cell r="Q177">
            <v>355000</v>
          </cell>
          <cell r="R177">
            <v>500000</v>
          </cell>
          <cell r="S177">
            <v>465000</v>
          </cell>
          <cell r="T177">
            <v>1800000</v>
          </cell>
          <cell r="U177">
            <v>30000</v>
          </cell>
          <cell r="V177">
            <v>10884616</v>
          </cell>
          <cell r="W177">
            <v>39967</v>
          </cell>
          <cell r="X177">
            <v>3500000</v>
          </cell>
          <cell r="Y177">
            <v>0</v>
          </cell>
          <cell r="Z177">
            <v>425000</v>
          </cell>
          <cell r="AA177">
            <v>4100000</v>
          </cell>
          <cell r="AB177">
            <v>31307298</v>
          </cell>
          <cell r="AC177">
            <v>16500000</v>
          </cell>
          <cell r="AD177">
            <v>0</v>
          </cell>
          <cell r="AE177">
            <v>50000</v>
          </cell>
          <cell r="AF177">
            <v>47857298</v>
          </cell>
          <cell r="AG177">
            <v>9448146</v>
          </cell>
          <cell r="AH177">
            <v>57305444</v>
          </cell>
          <cell r="AI177">
            <v>18915000</v>
          </cell>
          <cell r="AJ177">
            <v>3050000</v>
          </cell>
          <cell r="AK177">
            <v>1515000</v>
          </cell>
          <cell r="AL177">
            <v>2010000</v>
          </cell>
          <cell r="AM177">
            <v>1853500</v>
          </cell>
          <cell r="AN177">
            <v>750000</v>
          </cell>
          <cell r="AO177">
            <v>2903500</v>
          </cell>
          <cell r="AP177">
            <v>1125000</v>
          </cell>
          <cell r="AQ177">
            <v>0</v>
          </cell>
          <cell r="AR177">
            <v>13207000</v>
          </cell>
          <cell r="AS177">
            <v>1300000</v>
          </cell>
          <cell r="AT177">
            <v>17400000</v>
          </cell>
          <cell r="AU177">
            <v>0</v>
          </cell>
          <cell r="AV177">
            <v>730983</v>
          </cell>
          <cell r="AW177">
            <v>18130983</v>
          </cell>
          <cell r="AX177">
            <v>51552983</v>
          </cell>
          <cell r="AY177">
            <v>0</v>
          </cell>
          <cell r="AZ177">
            <v>51552983</v>
          </cell>
          <cell r="BA177">
            <v>5752461</v>
          </cell>
          <cell r="BB177">
            <v>57305444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20</v>
          </cell>
          <cell r="BZ177">
            <v>2022</v>
          </cell>
          <cell r="CA177">
            <v>2026</v>
          </cell>
          <cell r="CB177">
            <v>10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2018</v>
          </cell>
          <cell r="CO177">
            <v>2027</v>
          </cell>
          <cell r="CP177">
            <v>1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2.7</v>
          </cell>
          <cell r="CY177">
            <v>0</v>
          </cell>
          <cell r="CZ177">
            <v>8</v>
          </cell>
          <cell r="DA177">
            <v>966433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497127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3893389</v>
          </cell>
          <cell r="DY177">
            <v>3639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3897028</v>
          </cell>
          <cell r="EG177">
            <v>1500000</v>
          </cell>
          <cell r="EH177">
            <v>0</v>
          </cell>
          <cell r="EI177">
            <v>3893389</v>
          </cell>
          <cell r="EJ177">
            <v>0</v>
          </cell>
          <cell r="EK177">
            <v>497127</v>
          </cell>
          <cell r="EL177">
            <v>497127</v>
          </cell>
          <cell r="EM177">
            <v>164052</v>
          </cell>
          <cell r="EN177">
            <v>661179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6058206</v>
          </cell>
          <cell r="EV177">
            <v>0</v>
          </cell>
          <cell r="EW177">
            <v>8.1982999999999997</v>
          </cell>
          <cell r="EX177">
            <v>3.1557300000000001</v>
          </cell>
          <cell r="EY177">
            <v>0</v>
          </cell>
          <cell r="EZ177">
            <v>0</v>
          </cell>
          <cell r="FA177">
            <v>1</v>
          </cell>
          <cell r="FB177">
            <v>0.33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12.68403</v>
          </cell>
          <cell r="FH177">
            <v>0</v>
          </cell>
          <cell r="FI177">
            <v>0</v>
          </cell>
          <cell r="FJ177">
            <v>8.1909799999999997</v>
          </cell>
          <cell r="FK177">
            <v>7.3200000000000001E-3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13951595</v>
          </cell>
          <cell r="GK177">
            <v>7413</v>
          </cell>
          <cell r="GL177">
            <v>9230668</v>
          </cell>
          <cell r="GM177">
            <v>0</v>
          </cell>
          <cell r="GN177">
            <v>278247</v>
          </cell>
          <cell r="GO177">
            <v>2105959</v>
          </cell>
          <cell r="GP177">
            <v>497295</v>
          </cell>
          <cell r="GQ177">
            <v>4071</v>
          </cell>
          <cell r="GR177">
            <v>82373</v>
          </cell>
          <cell r="GS177">
            <v>89984</v>
          </cell>
          <cell r="GT177">
            <v>0</v>
          </cell>
          <cell r="GU177">
            <v>224977</v>
          </cell>
          <cell r="GV177">
            <v>0</v>
          </cell>
          <cell r="GW177">
            <v>0</v>
          </cell>
          <cell r="GX177">
            <v>0</v>
          </cell>
          <cell r="GY177">
            <v>-7227</v>
          </cell>
          <cell r="GZ177">
            <v>13951595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655285</v>
          </cell>
          <cell r="HG177">
            <v>0</v>
          </cell>
          <cell r="HH177">
            <v>79567</v>
          </cell>
          <cell r="HI177">
            <v>277988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9162000</v>
          </cell>
          <cell r="HO177">
            <v>160975</v>
          </cell>
          <cell r="HP177">
            <v>276853</v>
          </cell>
          <cell r="HQ177">
            <v>2155361</v>
          </cell>
          <cell r="HR177">
            <v>496422</v>
          </cell>
          <cell r="HS177">
            <v>4944</v>
          </cell>
          <cell r="HT177">
            <v>82309</v>
          </cell>
          <cell r="HU177">
            <v>89945</v>
          </cell>
          <cell r="HV177">
            <v>0</v>
          </cell>
          <cell r="HW177">
            <v>222390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14077599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664449</v>
          </cell>
          <cell r="II177">
            <v>0</v>
          </cell>
          <cell r="IJ177">
            <v>97359</v>
          </cell>
          <cell r="IK177">
            <v>263408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14077599</v>
          </cell>
          <cell r="IQ177">
            <v>0</v>
          </cell>
          <cell r="IR177">
            <v>0.1</v>
          </cell>
          <cell r="IS177">
            <v>26.45</v>
          </cell>
          <cell r="IT177">
            <v>128</v>
          </cell>
          <cell r="IU177">
            <v>7.0309999999999997</v>
          </cell>
          <cell r="IV177">
            <v>2.78</v>
          </cell>
          <cell r="IW177">
            <v>1234.9000000000001</v>
          </cell>
          <cell r="IX177">
            <v>0</v>
          </cell>
          <cell r="IY177">
            <v>24.5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881</v>
          </cell>
          <cell r="JE177">
            <v>0</v>
          </cell>
          <cell r="JF177">
            <v>0</v>
          </cell>
          <cell r="JG177">
            <v>2.58</v>
          </cell>
          <cell r="JH177">
            <v>282.3</v>
          </cell>
          <cell r="JI177">
            <v>141.11000000000001</v>
          </cell>
          <cell r="JJ177">
            <v>64.150000000000006</v>
          </cell>
          <cell r="JK177">
            <v>77.040000000000006</v>
          </cell>
          <cell r="JL177">
            <v>120.56</v>
          </cell>
          <cell r="JM177">
            <v>60.51</v>
          </cell>
          <cell r="JN177">
            <v>86.4</v>
          </cell>
          <cell r="JO177">
            <v>267.47000000000003</v>
          </cell>
          <cell r="JP177">
            <v>29.36</v>
          </cell>
          <cell r="JQ177">
            <v>4.6100000000000003</v>
          </cell>
          <cell r="JR177">
            <v>138</v>
          </cell>
          <cell r="JS177">
            <v>0.2</v>
          </cell>
          <cell r="JT177">
            <v>7635</v>
          </cell>
          <cell r="JU177">
            <v>7.5730000000000004</v>
          </cell>
          <cell r="JV177">
            <v>11891</v>
          </cell>
          <cell r="JW177">
            <v>1200</v>
          </cell>
          <cell r="JX177">
            <v>0</v>
          </cell>
          <cell r="JY177">
            <v>0</v>
          </cell>
          <cell r="JZ177">
            <v>0</v>
          </cell>
          <cell r="KA177">
            <v>886</v>
          </cell>
          <cell r="KB177">
            <v>1234.9000000000001</v>
          </cell>
          <cell r="KC177">
            <v>7826</v>
          </cell>
          <cell r="KD177">
            <v>9664327</v>
          </cell>
          <cell r="KE177">
            <v>0</v>
          </cell>
          <cell r="KF177">
            <v>325116</v>
          </cell>
          <cell r="KG177">
            <v>2093220</v>
          </cell>
        </row>
        <row r="178">
          <cell r="E178">
            <v>4043</v>
          </cell>
          <cell r="F178">
            <v>4043</v>
          </cell>
          <cell r="G178" t="str">
            <v>MAQUOKETA VALLEY</v>
          </cell>
          <cell r="H178" t="str">
            <v>Maquoketa Valley</v>
          </cell>
          <cell r="I178">
            <v>0</v>
          </cell>
          <cell r="J178">
            <v>0</v>
          </cell>
          <cell r="K178">
            <v>0</v>
          </cell>
          <cell r="L178">
            <v>4043</v>
          </cell>
          <cell r="M178">
            <v>4678046</v>
          </cell>
          <cell r="N178">
            <v>47183</v>
          </cell>
          <cell r="O178">
            <v>0</v>
          </cell>
          <cell r="P178">
            <v>764883</v>
          </cell>
          <cell r="Q178">
            <v>113000</v>
          </cell>
          <cell r="R178">
            <v>490000</v>
          </cell>
          <cell r="S178">
            <v>1200</v>
          </cell>
          <cell r="T178">
            <v>336500</v>
          </cell>
          <cell r="U178">
            <v>0</v>
          </cell>
          <cell r="V178">
            <v>4256519</v>
          </cell>
          <cell r="W178">
            <v>11822</v>
          </cell>
          <cell r="X178">
            <v>1050000</v>
          </cell>
          <cell r="Y178">
            <v>0</v>
          </cell>
          <cell r="Z178">
            <v>105000</v>
          </cell>
          <cell r="AA178">
            <v>263377</v>
          </cell>
          <cell r="AB178">
            <v>12117530</v>
          </cell>
          <cell r="AC178">
            <v>0</v>
          </cell>
          <cell r="AD178">
            <v>643120</v>
          </cell>
          <cell r="AE178">
            <v>0</v>
          </cell>
          <cell r="AF178">
            <v>12760650</v>
          </cell>
          <cell r="AG178">
            <v>7159477</v>
          </cell>
          <cell r="AH178">
            <v>19920127</v>
          </cell>
          <cell r="AI178">
            <v>8242781</v>
          </cell>
          <cell r="AJ178">
            <v>471235</v>
          </cell>
          <cell r="AK178">
            <v>259958</v>
          </cell>
          <cell r="AL178">
            <v>433285</v>
          </cell>
          <cell r="AM178">
            <v>673137</v>
          </cell>
          <cell r="AN178">
            <v>282531</v>
          </cell>
          <cell r="AO178">
            <v>1177702</v>
          </cell>
          <cell r="AP178">
            <v>642502</v>
          </cell>
          <cell r="AQ178">
            <v>0</v>
          </cell>
          <cell r="AR178">
            <v>3940350</v>
          </cell>
          <cell r="AS178">
            <v>600000</v>
          </cell>
          <cell r="AT178">
            <v>1420000</v>
          </cell>
          <cell r="AU178">
            <v>643120</v>
          </cell>
          <cell r="AV178">
            <v>385334</v>
          </cell>
          <cell r="AW178">
            <v>2448454</v>
          </cell>
          <cell r="AX178">
            <v>15231585</v>
          </cell>
          <cell r="AY178">
            <v>643120</v>
          </cell>
          <cell r="AZ178">
            <v>15874705</v>
          </cell>
          <cell r="BA178">
            <v>4045422</v>
          </cell>
          <cell r="BB178">
            <v>19920127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2022</v>
          </cell>
          <cell r="CA178">
            <v>2026</v>
          </cell>
          <cell r="CB178">
            <v>10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2024</v>
          </cell>
          <cell r="CO178">
            <v>2033</v>
          </cell>
          <cell r="CP178">
            <v>0.67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4.05</v>
          </cell>
          <cell r="CY178">
            <v>0</v>
          </cell>
          <cell r="CZ178">
            <v>0</v>
          </cell>
          <cell r="DA178">
            <v>527707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323757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3446310</v>
          </cell>
          <cell r="DY178">
            <v>445437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3891747</v>
          </cell>
          <cell r="EG178">
            <v>325000</v>
          </cell>
          <cell r="EH178">
            <v>0</v>
          </cell>
          <cell r="EI178">
            <v>3446310</v>
          </cell>
          <cell r="EJ178">
            <v>254986</v>
          </cell>
          <cell r="EK178">
            <v>68771</v>
          </cell>
          <cell r="EL178">
            <v>323757</v>
          </cell>
          <cell r="EM178">
            <v>159462</v>
          </cell>
          <cell r="EN178">
            <v>483219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4699961</v>
          </cell>
          <cell r="EV178">
            <v>0</v>
          </cell>
          <cell r="EW178">
            <v>8.1164799999999993</v>
          </cell>
          <cell r="EX178">
            <v>0.67847999999999997</v>
          </cell>
          <cell r="EY178">
            <v>0</v>
          </cell>
          <cell r="EZ178">
            <v>0</v>
          </cell>
          <cell r="FA178">
            <v>0.67</v>
          </cell>
          <cell r="FB178">
            <v>0.33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9.7949599999999997</v>
          </cell>
          <cell r="FH178">
            <v>0</v>
          </cell>
          <cell r="FI178">
            <v>0</v>
          </cell>
          <cell r="FJ178">
            <v>7.1946700000000003</v>
          </cell>
          <cell r="FK178">
            <v>0.92181000000000002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6985693</v>
          </cell>
          <cell r="GK178">
            <v>7413</v>
          </cell>
          <cell r="GL178">
            <v>5023049</v>
          </cell>
          <cell r="GM178">
            <v>0</v>
          </cell>
          <cell r="GN178">
            <v>220418</v>
          </cell>
          <cell r="GO178">
            <v>468353</v>
          </cell>
          <cell r="GP178">
            <v>250695</v>
          </cell>
          <cell r="GQ178">
            <v>0</v>
          </cell>
          <cell r="GR178">
            <v>42987</v>
          </cell>
          <cell r="GS178">
            <v>47900</v>
          </cell>
          <cell r="GT178">
            <v>0</v>
          </cell>
          <cell r="GU178">
            <v>181075</v>
          </cell>
          <cell r="GV178">
            <v>0</v>
          </cell>
          <cell r="GW178">
            <v>0</v>
          </cell>
          <cell r="GX178">
            <v>0</v>
          </cell>
          <cell r="GY178">
            <v>-7229</v>
          </cell>
          <cell r="GZ178">
            <v>6985693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419877</v>
          </cell>
          <cell r="HG178">
            <v>0</v>
          </cell>
          <cell r="HH178">
            <v>47897</v>
          </cell>
          <cell r="HI178">
            <v>118608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5062769</v>
          </cell>
          <cell r="HO178">
            <v>10510</v>
          </cell>
          <cell r="HP178">
            <v>234311</v>
          </cell>
          <cell r="HQ178">
            <v>629429</v>
          </cell>
          <cell r="HR178">
            <v>259552</v>
          </cell>
          <cell r="HS178">
            <v>0</v>
          </cell>
          <cell r="HT178">
            <v>43521</v>
          </cell>
          <cell r="HU178">
            <v>48483</v>
          </cell>
          <cell r="HV178">
            <v>0</v>
          </cell>
          <cell r="HW178">
            <v>176961</v>
          </cell>
          <cell r="HX178">
            <v>0</v>
          </cell>
          <cell r="HY178">
            <v>0</v>
          </cell>
          <cell r="HZ178">
            <v>0</v>
          </cell>
          <cell r="IA178">
            <v>-8340</v>
          </cell>
          <cell r="IB178">
            <v>7211417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426206</v>
          </cell>
          <cell r="II178">
            <v>0</v>
          </cell>
          <cell r="IJ178">
            <v>59234</v>
          </cell>
          <cell r="IK178">
            <v>141248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7211417</v>
          </cell>
          <cell r="IQ178">
            <v>0</v>
          </cell>
          <cell r="IR178">
            <v>0</v>
          </cell>
          <cell r="IS178">
            <v>27.93</v>
          </cell>
          <cell r="IT178">
            <v>34</v>
          </cell>
          <cell r="IU178">
            <v>2.4990000000000001</v>
          </cell>
          <cell r="IV178">
            <v>0.26</v>
          </cell>
          <cell r="IW178">
            <v>674.3</v>
          </cell>
          <cell r="IX178">
            <v>0</v>
          </cell>
          <cell r="IY178">
            <v>15</v>
          </cell>
          <cell r="IZ178">
            <v>0</v>
          </cell>
          <cell r="JA178">
            <v>0</v>
          </cell>
          <cell r="JB178">
            <v>0</v>
          </cell>
          <cell r="JC178">
            <v>693</v>
          </cell>
          <cell r="JD178">
            <v>690</v>
          </cell>
          <cell r="JE178">
            <v>0</v>
          </cell>
          <cell r="JF178">
            <v>0</v>
          </cell>
          <cell r="JG178">
            <v>1.99</v>
          </cell>
          <cell r="JH178">
            <v>82.44</v>
          </cell>
          <cell r="JI178">
            <v>27.4</v>
          </cell>
          <cell r="JJ178">
            <v>21.2</v>
          </cell>
          <cell r="JK178">
            <v>33.840000000000003</v>
          </cell>
          <cell r="JL178">
            <v>32.880000000000003</v>
          </cell>
          <cell r="JM178">
            <v>18.760000000000002</v>
          </cell>
          <cell r="JN178">
            <v>35.28</v>
          </cell>
          <cell r="JO178">
            <v>86.92</v>
          </cell>
          <cell r="JP178">
            <v>26.21</v>
          </cell>
          <cell r="JQ178">
            <v>0</v>
          </cell>
          <cell r="JR178">
            <v>37</v>
          </cell>
          <cell r="JS178">
            <v>0</v>
          </cell>
          <cell r="JT178">
            <v>7635</v>
          </cell>
          <cell r="JU178">
            <v>2.625</v>
          </cell>
          <cell r="JV178">
            <v>15436</v>
          </cell>
          <cell r="JW178">
            <v>663.1</v>
          </cell>
          <cell r="JX178">
            <v>0</v>
          </cell>
          <cell r="JY178">
            <v>0</v>
          </cell>
          <cell r="JZ178">
            <v>0</v>
          </cell>
          <cell r="KA178">
            <v>709</v>
          </cell>
          <cell r="KB178">
            <v>674.3</v>
          </cell>
          <cell r="KC178">
            <v>7826</v>
          </cell>
          <cell r="KD178">
            <v>5277072</v>
          </cell>
          <cell r="KE178">
            <v>0</v>
          </cell>
          <cell r="KF178">
            <v>225663</v>
          </cell>
          <cell r="KG178">
            <v>680236</v>
          </cell>
        </row>
        <row r="179">
          <cell r="E179">
            <v>4068</v>
          </cell>
          <cell r="F179">
            <v>4068</v>
          </cell>
          <cell r="G179" t="str">
            <v>MARCUS-MERIDEN CLEGHORN</v>
          </cell>
          <cell r="H179" t="str">
            <v>Marcus-Meriden Cleghorn</v>
          </cell>
          <cell r="I179">
            <v>0</v>
          </cell>
          <cell r="J179">
            <v>0</v>
          </cell>
          <cell r="K179">
            <v>0</v>
          </cell>
          <cell r="L179">
            <v>4068</v>
          </cell>
          <cell r="M179">
            <v>5277321</v>
          </cell>
          <cell r="N179">
            <v>275062</v>
          </cell>
          <cell r="O179">
            <v>287311</v>
          </cell>
          <cell r="P179">
            <v>980000</v>
          </cell>
          <cell r="Q179">
            <v>45600</v>
          </cell>
          <cell r="R179">
            <v>130000</v>
          </cell>
          <cell r="S179">
            <v>282000</v>
          </cell>
          <cell r="T179">
            <v>754200</v>
          </cell>
          <cell r="U179">
            <v>0</v>
          </cell>
          <cell r="V179">
            <v>2361683</v>
          </cell>
          <cell r="W179">
            <v>6176</v>
          </cell>
          <cell r="X179">
            <v>812700</v>
          </cell>
          <cell r="Y179">
            <v>0</v>
          </cell>
          <cell r="Z179">
            <v>39676</v>
          </cell>
          <cell r="AA179">
            <v>245000</v>
          </cell>
          <cell r="AB179">
            <v>11496729</v>
          </cell>
          <cell r="AC179">
            <v>2200000</v>
          </cell>
          <cell r="AD179">
            <v>457877</v>
          </cell>
          <cell r="AE179">
            <v>0</v>
          </cell>
          <cell r="AF179">
            <v>14154606</v>
          </cell>
          <cell r="AG179">
            <v>5485622</v>
          </cell>
          <cell r="AH179">
            <v>19640228</v>
          </cell>
          <cell r="AI179">
            <v>5855000</v>
          </cell>
          <cell r="AJ179">
            <v>220000</v>
          </cell>
          <cell r="AK179">
            <v>209000</v>
          </cell>
          <cell r="AL179">
            <v>405000</v>
          </cell>
          <cell r="AM179">
            <v>255000</v>
          </cell>
          <cell r="AN179">
            <v>230000</v>
          </cell>
          <cell r="AO179">
            <v>600000</v>
          </cell>
          <cell r="AP179">
            <v>335000</v>
          </cell>
          <cell r="AQ179">
            <v>0</v>
          </cell>
          <cell r="AR179">
            <v>2254000</v>
          </cell>
          <cell r="AS179">
            <v>245000</v>
          </cell>
          <cell r="AT179">
            <v>2000000</v>
          </cell>
          <cell r="AU179">
            <v>1955510</v>
          </cell>
          <cell r="AV179">
            <v>259901</v>
          </cell>
          <cell r="AW179">
            <v>4215411</v>
          </cell>
          <cell r="AX179">
            <v>12569411</v>
          </cell>
          <cell r="AY179">
            <v>457877</v>
          </cell>
          <cell r="AZ179">
            <v>13027288</v>
          </cell>
          <cell r="BA179">
            <v>6612940</v>
          </cell>
          <cell r="BB179">
            <v>19640228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20</v>
          </cell>
          <cell r="BZ179">
            <v>2020</v>
          </cell>
          <cell r="CA179">
            <v>2029</v>
          </cell>
          <cell r="CB179">
            <v>10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2020</v>
          </cell>
          <cell r="CO179">
            <v>2029</v>
          </cell>
          <cell r="CP179">
            <v>0.67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4.05</v>
          </cell>
          <cell r="CY179">
            <v>0</v>
          </cell>
          <cell r="CZ179">
            <v>7</v>
          </cell>
          <cell r="DA179">
            <v>364144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294217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2933370</v>
          </cell>
          <cell r="DY179">
            <v>8054</v>
          </cell>
          <cell r="DZ179">
            <v>0</v>
          </cell>
          <cell r="EA179">
            <v>0</v>
          </cell>
          <cell r="EB179">
            <v>0</v>
          </cell>
          <cell r="EC179">
            <v>137001</v>
          </cell>
          <cell r="ED179">
            <v>134061</v>
          </cell>
          <cell r="EE179">
            <v>0</v>
          </cell>
          <cell r="EF179">
            <v>3212486</v>
          </cell>
          <cell r="EG179">
            <v>391940</v>
          </cell>
          <cell r="EH179">
            <v>0</v>
          </cell>
          <cell r="EI179">
            <v>3204432</v>
          </cell>
          <cell r="EJ179">
            <v>0</v>
          </cell>
          <cell r="EK179">
            <v>294217</v>
          </cell>
          <cell r="EL179">
            <v>294217</v>
          </cell>
          <cell r="EM179">
            <v>144913</v>
          </cell>
          <cell r="EN179">
            <v>439130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1496043</v>
          </cell>
          <cell r="ET179">
            <v>0</v>
          </cell>
          <cell r="EU179">
            <v>5539600</v>
          </cell>
          <cell r="EV179">
            <v>0</v>
          </cell>
          <cell r="EW179">
            <v>7.3924700000000003</v>
          </cell>
          <cell r="EX179">
            <v>0.90193999999999996</v>
          </cell>
          <cell r="EY179">
            <v>0</v>
          </cell>
          <cell r="EZ179">
            <v>0</v>
          </cell>
          <cell r="FA179">
            <v>0.67</v>
          </cell>
          <cell r="FB179">
            <v>0.33</v>
          </cell>
          <cell r="FC179">
            <v>0</v>
          </cell>
          <cell r="FD179">
            <v>0</v>
          </cell>
          <cell r="FE179">
            <v>3.4068399999999999</v>
          </cell>
          <cell r="FF179">
            <v>0</v>
          </cell>
          <cell r="FG179">
            <v>12.70125</v>
          </cell>
          <cell r="FH179">
            <v>0</v>
          </cell>
          <cell r="FI179">
            <v>0</v>
          </cell>
          <cell r="FJ179">
            <v>7.3741300000000001</v>
          </cell>
          <cell r="FK179">
            <v>1.8339999999999999E-2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4718068</v>
          </cell>
          <cell r="GK179">
            <v>7413</v>
          </cell>
          <cell r="GL179">
            <v>3352159</v>
          </cell>
          <cell r="GM179">
            <v>0</v>
          </cell>
          <cell r="GN179">
            <v>196941</v>
          </cell>
          <cell r="GO179">
            <v>334993</v>
          </cell>
          <cell r="GP179">
            <v>164537</v>
          </cell>
          <cell r="GQ179">
            <v>0</v>
          </cell>
          <cell r="GR179">
            <v>28016</v>
          </cell>
          <cell r="GS179">
            <v>31384</v>
          </cell>
          <cell r="GT179">
            <v>0</v>
          </cell>
          <cell r="GU179">
            <v>96256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4718068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294487</v>
          </cell>
          <cell r="HG179">
            <v>0</v>
          </cell>
          <cell r="HH179">
            <v>30020</v>
          </cell>
          <cell r="HI179">
            <v>100076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3551802</v>
          </cell>
          <cell r="HO179">
            <v>0</v>
          </cell>
          <cell r="HP179">
            <v>205175</v>
          </cell>
          <cell r="HQ179">
            <v>352203</v>
          </cell>
          <cell r="HR179">
            <v>174118</v>
          </cell>
          <cell r="HS179">
            <v>0</v>
          </cell>
          <cell r="HT179">
            <v>29789</v>
          </cell>
          <cell r="HU179">
            <v>33357</v>
          </cell>
          <cell r="HV179">
            <v>0</v>
          </cell>
          <cell r="HW179">
            <v>128429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5014038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312097</v>
          </cell>
          <cell r="II179">
            <v>0</v>
          </cell>
          <cell r="IJ179">
            <v>36788</v>
          </cell>
          <cell r="IK179">
            <v>87803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5014038</v>
          </cell>
          <cell r="IQ179">
            <v>0</v>
          </cell>
          <cell r="IR179">
            <v>0</v>
          </cell>
          <cell r="IS179">
            <v>25.1</v>
          </cell>
          <cell r="IT179">
            <v>12</v>
          </cell>
          <cell r="IU179">
            <v>1.7729999999999999</v>
          </cell>
          <cell r="IV179">
            <v>0</v>
          </cell>
          <cell r="IW179">
            <v>465.3</v>
          </cell>
          <cell r="IX179">
            <v>0</v>
          </cell>
          <cell r="IY179">
            <v>9</v>
          </cell>
          <cell r="IZ179">
            <v>0</v>
          </cell>
          <cell r="JA179">
            <v>0</v>
          </cell>
          <cell r="JB179">
            <v>0</v>
          </cell>
          <cell r="JC179">
            <v>334</v>
          </cell>
          <cell r="JD179">
            <v>327</v>
          </cell>
          <cell r="JE179">
            <v>0</v>
          </cell>
          <cell r="JF179">
            <v>0</v>
          </cell>
          <cell r="JG179">
            <v>1</v>
          </cell>
          <cell r="JH179">
            <v>46.13</v>
          </cell>
          <cell r="JI179">
            <v>10.96</v>
          </cell>
          <cell r="JJ179">
            <v>15.73</v>
          </cell>
          <cell r="JK179">
            <v>19.440000000000001</v>
          </cell>
          <cell r="JL179">
            <v>23.29</v>
          </cell>
          <cell r="JM179">
            <v>15.73</v>
          </cell>
          <cell r="JN179">
            <v>21.6</v>
          </cell>
          <cell r="JO179">
            <v>60.62</v>
          </cell>
          <cell r="JP179">
            <v>24.38</v>
          </cell>
          <cell r="JQ179">
            <v>0.42</v>
          </cell>
          <cell r="JR179">
            <v>13</v>
          </cell>
          <cell r="JS179">
            <v>0</v>
          </cell>
          <cell r="JT179">
            <v>7635</v>
          </cell>
          <cell r="JU179">
            <v>2.1080000000000001</v>
          </cell>
          <cell r="JV179">
            <v>19054</v>
          </cell>
          <cell r="JW179">
            <v>465.2</v>
          </cell>
          <cell r="JX179">
            <v>-0.7</v>
          </cell>
          <cell r="JY179">
            <v>-5345</v>
          </cell>
          <cell r="JZ179">
            <v>-4724</v>
          </cell>
          <cell r="KA179">
            <v>349</v>
          </cell>
          <cell r="KB179">
            <v>465.3</v>
          </cell>
          <cell r="KC179">
            <v>7826</v>
          </cell>
          <cell r="KD179">
            <v>3641438</v>
          </cell>
          <cell r="KE179">
            <v>0</v>
          </cell>
          <cell r="KF179">
            <v>210582</v>
          </cell>
          <cell r="KG179">
            <v>474412</v>
          </cell>
        </row>
        <row r="180">
          <cell r="E180">
            <v>4086</v>
          </cell>
          <cell r="F180">
            <v>4086</v>
          </cell>
          <cell r="G180" t="str">
            <v>MARION</v>
          </cell>
          <cell r="H180" t="str">
            <v>Marion</v>
          </cell>
          <cell r="I180">
            <v>0</v>
          </cell>
          <cell r="J180">
            <v>0</v>
          </cell>
          <cell r="K180">
            <v>0</v>
          </cell>
          <cell r="L180">
            <v>4086</v>
          </cell>
          <cell r="M180">
            <v>9790281</v>
          </cell>
          <cell r="N180">
            <v>161324</v>
          </cell>
          <cell r="O180">
            <v>646072</v>
          </cell>
          <cell r="P180">
            <v>8641549</v>
          </cell>
          <cell r="Q180">
            <v>849007</v>
          </cell>
          <cell r="R180">
            <v>355925</v>
          </cell>
          <cell r="S180">
            <v>676385</v>
          </cell>
          <cell r="T180">
            <v>592330</v>
          </cell>
          <cell r="U180">
            <v>0</v>
          </cell>
          <cell r="V180">
            <v>15570364</v>
          </cell>
          <cell r="W180">
            <v>73827</v>
          </cell>
          <cell r="X180">
            <v>2390447</v>
          </cell>
          <cell r="Y180">
            <v>0</v>
          </cell>
          <cell r="Z180">
            <v>403697</v>
          </cell>
          <cell r="AA180">
            <v>1949241</v>
          </cell>
          <cell r="AB180">
            <v>42100449</v>
          </cell>
          <cell r="AC180">
            <v>8000000</v>
          </cell>
          <cell r="AD180">
            <v>1811133</v>
          </cell>
          <cell r="AE180">
            <v>49070</v>
          </cell>
          <cell r="AF180">
            <v>52200963</v>
          </cell>
          <cell r="AG180">
            <v>10482901</v>
          </cell>
          <cell r="AH180">
            <v>62683864</v>
          </cell>
          <cell r="AI180">
            <v>23354830</v>
          </cell>
          <cell r="AJ180">
            <v>1401309</v>
          </cell>
          <cell r="AK180">
            <v>2961579</v>
          </cell>
          <cell r="AL180">
            <v>806501</v>
          </cell>
          <cell r="AM180">
            <v>2457566</v>
          </cell>
          <cell r="AN180">
            <v>623484</v>
          </cell>
          <cell r="AO180">
            <v>3689806</v>
          </cell>
          <cell r="AP180">
            <v>932988</v>
          </cell>
          <cell r="AQ180">
            <v>240311</v>
          </cell>
          <cell r="AR180">
            <v>12873233</v>
          </cell>
          <cell r="AS180">
            <v>1239655</v>
          </cell>
          <cell r="AT180">
            <v>5811135</v>
          </cell>
          <cell r="AU180">
            <v>4450335</v>
          </cell>
          <cell r="AV180">
            <v>990319</v>
          </cell>
          <cell r="AW180">
            <v>11251789</v>
          </cell>
          <cell r="AX180">
            <v>48719507</v>
          </cell>
          <cell r="AY180">
            <v>1792331</v>
          </cell>
          <cell r="AZ180">
            <v>50866180</v>
          </cell>
          <cell r="BA180">
            <v>11817684</v>
          </cell>
          <cell r="BB180">
            <v>62683864</v>
          </cell>
          <cell r="BC180">
            <v>0</v>
          </cell>
          <cell r="BD180">
            <v>0</v>
          </cell>
          <cell r="BE180">
            <v>354342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20</v>
          </cell>
          <cell r="BZ180">
            <v>2022</v>
          </cell>
          <cell r="CA180">
            <v>2025</v>
          </cell>
          <cell r="CB180">
            <v>10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20</v>
          </cell>
          <cell r="CN180">
            <v>2016</v>
          </cell>
          <cell r="CO180">
            <v>2025</v>
          </cell>
          <cell r="CP180">
            <v>1.34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4.05</v>
          </cell>
          <cell r="CY180">
            <v>0</v>
          </cell>
          <cell r="CZ180">
            <v>1</v>
          </cell>
          <cell r="DA180">
            <v>1398357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1</v>
          </cell>
          <cell r="DI180">
            <v>814511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4702734</v>
          </cell>
          <cell r="DY180">
            <v>709721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5412455</v>
          </cell>
          <cell r="EG180">
            <v>1234990</v>
          </cell>
          <cell r="EH180">
            <v>0</v>
          </cell>
          <cell r="EI180">
            <v>4702734</v>
          </cell>
          <cell r="EJ180">
            <v>0</v>
          </cell>
          <cell r="EK180">
            <v>642148</v>
          </cell>
          <cell r="EL180">
            <v>642148</v>
          </cell>
          <cell r="EM180">
            <v>200589</v>
          </cell>
          <cell r="EN180">
            <v>842737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2461435</v>
          </cell>
          <cell r="ET180">
            <v>0</v>
          </cell>
          <cell r="EU180">
            <v>9951618</v>
          </cell>
          <cell r="EV180">
            <v>0</v>
          </cell>
          <cell r="EW180">
            <v>10.12345</v>
          </cell>
          <cell r="EX180">
            <v>2.3519100000000002</v>
          </cell>
          <cell r="EY180">
            <v>0</v>
          </cell>
          <cell r="EZ180">
            <v>0</v>
          </cell>
          <cell r="FA180">
            <v>1.05644</v>
          </cell>
          <cell r="FB180">
            <v>0.33</v>
          </cell>
          <cell r="FC180">
            <v>0</v>
          </cell>
          <cell r="FD180">
            <v>0</v>
          </cell>
          <cell r="FE180">
            <v>4.0494500000000002</v>
          </cell>
          <cell r="FF180">
            <v>0</v>
          </cell>
          <cell r="FG180">
            <v>17.911249999999999</v>
          </cell>
          <cell r="FH180">
            <v>0</v>
          </cell>
          <cell r="FI180">
            <v>0</v>
          </cell>
          <cell r="FJ180">
            <v>8.9558499999999999</v>
          </cell>
          <cell r="FK180">
            <v>1.1676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19779554</v>
          </cell>
          <cell r="GK180">
            <v>7480</v>
          </cell>
          <cell r="GL180">
            <v>13968152</v>
          </cell>
          <cell r="GM180">
            <v>127830</v>
          </cell>
          <cell r="GN180">
            <v>265547</v>
          </cell>
          <cell r="GO180">
            <v>1974645</v>
          </cell>
          <cell r="GP180">
            <v>688993</v>
          </cell>
          <cell r="GQ180">
            <v>0</v>
          </cell>
          <cell r="GR180">
            <v>117803</v>
          </cell>
          <cell r="GS180">
            <v>129476</v>
          </cell>
          <cell r="GT180">
            <v>0</v>
          </cell>
          <cell r="GU180">
            <v>340754</v>
          </cell>
          <cell r="GV180">
            <v>0</v>
          </cell>
          <cell r="GW180">
            <v>0</v>
          </cell>
          <cell r="GX180">
            <v>0</v>
          </cell>
          <cell r="GY180">
            <v>-7299</v>
          </cell>
          <cell r="GZ180">
            <v>19779554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882126</v>
          </cell>
          <cell r="HG180">
            <v>0</v>
          </cell>
          <cell r="HH180">
            <v>87697</v>
          </cell>
          <cell r="HI180">
            <v>378063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13845115</v>
          </cell>
          <cell r="HO180">
            <v>262719</v>
          </cell>
          <cell r="HP180">
            <v>297721</v>
          </cell>
          <cell r="HQ180">
            <v>2079925</v>
          </cell>
          <cell r="HR180">
            <v>688486</v>
          </cell>
          <cell r="HS180">
            <v>507</v>
          </cell>
          <cell r="HT180">
            <v>117172</v>
          </cell>
          <cell r="HU180">
            <v>128802</v>
          </cell>
          <cell r="HV180">
            <v>0</v>
          </cell>
          <cell r="HW180">
            <v>336151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19912595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870594</v>
          </cell>
          <cell r="II180">
            <v>0</v>
          </cell>
          <cell r="IJ180">
            <v>105330</v>
          </cell>
          <cell r="IK180">
            <v>389385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19912595</v>
          </cell>
          <cell r="IQ180">
            <v>0</v>
          </cell>
          <cell r="IR180">
            <v>0.5</v>
          </cell>
          <cell r="IS180">
            <v>25.34</v>
          </cell>
          <cell r="IT180">
            <v>88</v>
          </cell>
          <cell r="IU180">
            <v>8.9149999999999991</v>
          </cell>
          <cell r="IV180">
            <v>4.4000000000000004</v>
          </cell>
          <cell r="IW180">
            <v>1750.4</v>
          </cell>
          <cell r="IX180">
            <v>0</v>
          </cell>
          <cell r="IY180">
            <v>45.5</v>
          </cell>
          <cell r="IZ180">
            <v>0</v>
          </cell>
          <cell r="JA180">
            <v>0</v>
          </cell>
          <cell r="JB180">
            <v>0</v>
          </cell>
          <cell r="JC180">
            <v>796</v>
          </cell>
          <cell r="JD180">
            <v>824</v>
          </cell>
          <cell r="JE180">
            <v>0</v>
          </cell>
          <cell r="JF180">
            <v>0</v>
          </cell>
          <cell r="JG180">
            <v>2.29</v>
          </cell>
          <cell r="JH180">
            <v>270.05</v>
          </cell>
          <cell r="JI180">
            <v>83.57</v>
          </cell>
          <cell r="JJ180">
            <v>72</v>
          </cell>
          <cell r="JK180">
            <v>114.48</v>
          </cell>
          <cell r="JL180">
            <v>83.57</v>
          </cell>
          <cell r="JM180">
            <v>68.38</v>
          </cell>
          <cell r="JN180">
            <v>128.88</v>
          </cell>
          <cell r="JO180">
            <v>280.83</v>
          </cell>
          <cell r="JP180">
            <v>26.36</v>
          </cell>
          <cell r="JQ180">
            <v>3.88</v>
          </cell>
          <cell r="JR180">
            <v>115</v>
          </cell>
          <cell r="JS180">
            <v>0.7</v>
          </cell>
          <cell r="JT180">
            <v>7702</v>
          </cell>
          <cell r="JU180">
            <v>8.4870000000000001</v>
          </cell>
          <cell r="JV180">
            <v>63465</v>
          </cell>
          <cell r="JW180">
            <v>1797.6</v>
          </cell>
          <cell r="JX180">
            <v>-0.40500000000000003</v>
          </cell>
          <cell r="JY180">
            <v>-3119</v>
          </cell>
          <cell r="JZ180">
            <v>-2733</v>
          </cell>
          <cell r="KA180">
            <v>782</v>
          </cell>
          <cell r="KB180">
            <v>1750.4</v>
          </cell>
          <cell r="KC180">
            <v>7893</v>
          </cell>
          <cell r="KD180">
            <v>13815907</v>
          </cell>
          <cell r="KE180">
            <v>167659</v>
          </cell>
          <cell r="KF180">
            <v>305672</v>
          </cell>
          <cell r="KG180">
            <v>2216591</v>
          </cell>
        </row>
        <row r="181">
          <cell r="E181">
            <v>4104</v>
          </cell>
          <cell r="F181">
            <v>4104</v>
          </cell>
          <cell r="G181" t="str">
            <v>MARSHALLTOWN</v>
          </cell>
          <cell r="H181" t="str">
            <v>Marshalltown</v>
          </cell>
          <cell r="I181">
            <v>0</v>
          </cell>
          <cell r="J181">
            <v>0</v>
          </cell>
          <cell r="K181">
            <v>0</v>
          </cell>
          <cell r="L181">
            <v>4104</v>
          </cell>
          <cell r="M181">
            <v>17037990</v>
          </cell>
          <cell r="N181">
            <v>1758325</v>
          </cell>
          <cell r="O181">
            <v>284113</v>
          </cell>
          <cell r="P181">
            <v>800000</v>
          </cell>
          <cell r="Q181">
            <v>998850</v>
          </cell>
          <cell r="R181">
            <v>130000</v>
          </cell>
          <cell r="S181">
            <v>540000</v>
          </cell>
          <cell r="T181">
            <v>491500</v>
          </cell>
          <cell r="U181">
            <v>0</v>
          </cell>
          <cell r="V181">
            <v>50545033</v>
          </cell>
          <cell r="W181">
            <v>280780</v>
          </cell>
          <cell r="X181">
            <v>7885100</v>
          </cell>
          <cell r="Y181">
            <v>0</v>
          </cell>
          <cell r="Z181">
            <v>2905000</v>
          </cell>
          <cell r="AA181">
            <v>4720000</v>
          </cell>
          <cell r="AB181">
            <v>88376691</v>
          </cell>
          <cell r="AC181">
            <v>0</v>
          </cell>
          <cell r="AD181">
            <v>3804812</v>
          </cell>
          <cell r="AE181">
            <v>7500</v>
          </cell>
          <cell r="AF181">
            <v>92189003</v>
          </cell>
          <cell r="AG181">
            <v>44542085</v>
          </cell>
          <cell r="AH181">
            <v>136731088</v>
          </cell>
          <cell r="AI181">
            <v>46922000</v>
          </cell>
          <cell r="AJ181">
            <v>3420000</v>
          </cell>
          <cell r="AK181">
            <v>5700000</v>
          </cell>
          <cell r="AL181">
            <v>1470000</v>
          </cell>
          <cell r="AM181">
            <v>3755000</v>
          </cell>
          <cell r="AN181">
            <v>2448000</v>
          </cell>
          <cell r="AO181">
            <v>6520000</v>
          </cell>
          <cell r="AP181">
            <v>2680000</v>
          </cell>
          <cell r="AQ181">
            <v>0</v>
          </cell>
          <cell r="AR181">
            <v>25993000</v>
          </cell>
          <cell r="AS181">
            <v>3485500</v>
          </cell>
          <cell r="AT181">
            <v>10450000</v>
          </cell>
          <cell r="AU181">
            <v>3804812</v>
          </cell>
          <cell r="AV181">
            <v>3092972</v>
          </cell>
          <cell r="AW181">
            <v>17347784</v>
          </cell>
          <cell r="AX181">
            <v>93748284</v>
          </cell>
          <cell r="AY181">
            <v>3804812</v>
          </cell>
          <cell r="AZ181">
            <v>97553096</v>
          </cell>
          <cell r="BA181">
            <v>39177992</v>
          </cell>
          <cell r="BB181">
            <v>136731088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20</v>
          </cell>
          <cell r="BZ181">
            <v>2022</v>
          </cell>
          <cell r="CA181">
            <v>2026</v>
          </cell>
          <cell r="CB181">
            <v>10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2016</v>
          </cell>
          <cell r="CO181">
            <v>2025</v>
          </cell>
          <cell r="CP181">
            <v>0.67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0.13500000000000001</v>
          </cell>
          <cell r="CX181">
            <v>2.7</v>
          </cell>
          <cell r="CY181">
            <v>0</v>
          </cell>
          <cell r="CZ181">
            <v>1</v>
          </cell>
          <cell r="DA181">
            <v>4191921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880413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11768980</v>
          </cell>
          <cell r="DY181">
            <v>1942353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13711333</v>
          </cell>
          <cell r="EG181">
            <v>3599989</v>
          </cell>
          <cell r="EH181">
            <v>0</v>
          </cell>
          <cell r="EI181">
            <v>11768980</v>
          </cell>
          <cell r="EJ181">
            <v>0</v>
          </cell>
          <cell r="EK181">
            <v>880413</v>
          </cell>
          <cell r="EL181">
            <v>880413</v>
          </cell>
          <cell r="EM181">
            <v>433636</v>
          </cell>
          <cell r="EN181">
            <v>1314049</v>
          </cell>
          <cell r="EO181">
            <v>0</v>
          </cell>
          <cell r="EP181">
            <v>0</v>
          </cell>
          <cell r="EQ181">
            <v>0</v>
          </cell>
          <cell r="ER181">
            <v>170881</v>
          </cell>
          <cell r="ES181">
            <v>0</v>
          </cell>
          <cell r="ET181">
            <v>0</v>
          </cell>
          <cell r="EU181">
            <v>18796248</v>
          </cell>
          <cell r="EV181">
            <v>0</v>
          </cell>
          <cell r="EW181">
            <v>10.77594</v>
          </cell>
          <cell r="EX181">
            <v>2.8440799999999999</v>
          </cell>
          <cell r="EY181">
            <v>0</v>
          </cell>
          <cell r="EZ181">
            <v>0</v>
          </cell>
          <cell r="FA181">
            <v>0.67</v>
          </cell>
          <cell r="FB181">
            <v>0.33</v>
          </cell>
          <cell r="FC181">
            <v>0</v>
          </cell>
          <cell r="FD181">
            <v>0.13500000000000001</v>
          </cell>
          <cell r="FE181">
            <v>0</v>
          </cell>
          <cell r="FF181">
            <v>0</v>
          </cell>
          <cell r="FG181">
            <v>14.75502</v>
          </cell>
          <cell r="FH181">
            <v>0</v>
          </cell>
          <cell r="FI181">
            <v>0</v>
          </cell>
          <cell r="FJ181">
            <v>9.2978000000000005</v>
          </cell>
          <cell r="FK181">
            <v>1.47814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56954600</v>
          </cell>
          <cell r="GK181">
            <v>7419</v>
          </cell>
          <cell r="GL181">
            <v>39227221</v>
          </cell>
          <cell r="GM181">
            <v>0</v>
          </cell>
          <cell r="GN181">
            <v>2103427</v>
          </cell>
          <cell r="GO181">
            <v>5410380</v>
          </cell>
          <cell r="GP181">
            <v>1970697</v>
          </cell>
          <cell r="GQ181">
            <v>0</v>
          </cell>
          <cell r="GR181">
            <v>333933</v>
          </cell>
          <cell r="GS181">
            <v>372413</v>
          </cell>
          <cell r="GT181">
            <v>0</v>
          </cell>
          <cell r="GU181">
            <v>1503690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56954600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2115132</v>
          </cell>
          <cell r="HG181">
            <v>0</v>
          </cell>
          <cell r="HH181">
            <v>260973</v>
          </cell>
          <cell r="HI181">
            <v>982223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41069611</v>
          </cell>
          <cell r="HO181">
            <v>0</v>
          </cell>
          <cell r="HP181">
            <v>2237873</v>
          </cell>
          <cell r="HQ181">
            <v>5937439</v>
          </cell>
          <cell r="HR181">
            <v>2074807</v>
          </cell>
          <cell r="HS181">
            <v>0</v>
          </cell>
          <cell r="HT181">
            <v>349395</v>
          </cell>
          <cell r="HU181">
            <v>389552</v>
          </cell>
          <cell r="HV181">
            <v>0</v>
          </cell>
          <cell r="HW181">
            <v>1565085</v>
          </cell>
          <cell r="HX181">
            <v>0</v>
          </cell>
          <cell r="HY181">
            <v>0</v>
          </cell>
          <cell r="HZ181">
            <v>0</v>
          </cell>
          <cell r="IA181">
            <v>-1714</v>
          </cell>
          <cell r="IB181">
            <v>59906573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2156976</v>
          </cell>
          <cell r="II181">
            <v>0</v>
          </cell>
          <cell r="IJ181">
            <v>306371</v>
          </cell>
          <cell r="IK181">
            <v>1084170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59906573</v>
          </cell>
          <cell r="IQ181">
            <v>0</v>
          </cell>
          <cell r="IR181">
            <v>4.9000000000000004</v>
          </cell>
          <cell r="IS181">
            <v>40.86</v>
          </cell>
          <cell r="IT181">
            <v>223</v>
          </cell>
          <cell r="IU181">
            <v>38.546999999999997</v>
          </cell>
          <cell r="IV181">
            <v>213.47</v>
          </cell>
          <cell r="IW181">
            <v>5352.3</v>
          </cell>
          <cell r="IX181">
            <v>0</v>
          </cell>
          <cell r="IY181">
            <v>129.5</v>
          </cell>
          <cell r="IZ181">
            <v>0</v>
          </cell>
          <cell r="JA181">
            <v>0</v>
          </cell>
          <cell r="JB181">
            <v>0</v>
          </cell>
          <cell r="JC181">
            <v>2600</v>
          </cell>
          <cell r="JD181">
            <v>2552</v>
          </cell>
          <cell r="JE181">
            <v>0.5</v>
          </cell>
          <cell r="JF181">
            <v>3818</v>
          </cell>
          <cell r="JG181">
            <v>7.56</v>
          </cell>
          <cell r="JH181">
            <v>777.05</v>
          </cell>
          <cell r="JI181">
            <v>235.64</v>
          </cell>
          <cell r="JJ181">
            <v>193.65</v>
          </cell>
          <cell r="JK181">
            <v>347.76</v>
          </cell>
          <cell r="JL181">
            <v>221.94</v>
          </cell>
          <cell r="JM181">
            <v>201.58</v>
          </cell>
          <cell r="JN181">
            <v>342</v>
          </cell>
          <cell r="JO181">
            <v>765.52</v>
          </cell>
          <cell r="JP181">
            <v>40.31</v>
          </cell>
          <cell r="JQ181">
            <v>224.71</v>
          </cell>
          <cell r="JR181">
            <v>275</v>
          </cell>
          <cell r="JS181">
            <v>6.9</v>
          </cell>
          <cell r="JT181">
            <v>7641</v>
          </cell>
          <cell r="JU181">
            <v>38.173999999999999</v>
          </cell>
          <cell r="JV181">
            <v>174042</v>
          </cell>
          <cell r="JW181">
            <v>5374.9</v>
          </cell>
          <cell r="JX181">
            <v>-19.443000000000001</v>
          </cell>
          <cell r="JY181">
            <v>-148564</v>
          </cell>
          <cell r="JZ181">
            <v>-131221</v>
          </cell>
          <cell r="KA181">
            <v>2613</v>
          </cell>
          <cell r="KB181">
            <v>5352.3</v>
          </cell>
          <cell r="KC181">
            <v>7832</v>
          </cell>
          <cell r="KD181">
            <v>41919214</v>
          </cell>
          <cell r="KE181">
            <v>0</v>
          </cell>
          <cell r="KF181">
            <v>2374615</v>
          </cell>
          <cell r="KG181">
            <v>5995553</v>
          </cell>
        </row>
        <row r="182">
          <cell r="E182">
            <v>4122</v>
          </cell>
          <cell r="F182">
            <v>4122</v>
          </cell>
          <cell r="G182" t="str">
            <v>MARTENSDALE-ST MARYS</v>
          </cell>
          <cell r="H182" t="str">
            <v>Martensdale-St Marys</v>
          </cell>
          <cell r="I182">
            <v>0</v>
          </cell>
          <cell r="J182">
            <v>0</v>
          </cell>
          <cell r="K182">
            <v>0</v>
          </cell>
          <cell r="L182">
            <v>4122</v>
          </cell>
          <cell r="M182">
            <v>3489395</v>
          </cell>
          <cell r="N182">
            <v>43810</v>
          </cell>
          <cell r="O182">
            <v>47951</v>
          </cell>
          <cell r="P182">
            <v>1169670</v>
          </cell>
          <cell r="Q182">
            <v>222968</v>
          </cell>
          <cell r="R182">
            <v>183025</v>
          </cell>
          <cell r="S182">
            <v>160633</v>
          </cell>
          <cell r="T182">
            <v>371446</v>
          </cell>
          <cell r="U182">
            <v>0</v>
          </cell>
          <cell r="V182">
            <v>3606540</v>
          </cell>
          <cell r="W182">
            <v>13489</v>
          </cell>
          <cell r="X182">
            <v>680201</v>
          </cell>
          <cell r="Y182">
            <v>27026</v>
          </cell>
          <cell r="Z182">
            <v>37783</v>
          </cell>
          <cell r="AA182">
            <v>320270</v>
          </cell>
          <cell r="AB182">
            <v>10374207</v>
          </cell>
          <cell r="AC182">
            <v>0</v>
          </cell>
          <cell r="AD182">
            <v>274340</v>
          </cell>
          <cell r="AE182">
            <v>0</v>
          </cell>
          <cell r="AF182">
            <v>10648547</v>
          </cell>
          <cell r="AG182">
            <v>6264548</v>
          </cell>
          <cell r="AH182">
            <v>16913095</v>
          </cell>
          <cell r="AI182">
            <v>5769874</v>
          </cell>
          <cell r="AJ182">
            <v>99537</v>
          </cell>
          <cell r="AK182">
            <v>216431</v>
          </cell>
          <cell r="AL182">
            <v>584572</v>
          </cell>
          <cell r="AM182">
            <v>377774</v>
          </cell>
          <cell r="AN182">
            <v>483188</v>
          </cell>
          <cell r="AO182">
            <v>865390</v>
          </cell>
          <cell r="AP182">
            <v>535412</v>
          </cell>
          <cell r="AQ182">
            <v>0</v>
          </cell>
          <cell r="AR182">
            <v>3162304</v>
          </cell>
          <cell r="AS182">
            <v>449120</v>
          </cell>
          <cell r="AT182">
            <v>564204</v>
          </cell>
          <cell r="AU182">
            <v>270543</v>
          </cell>
          <cell r="AV182">
            <v>258315</v>
          </cell>
          <cell r="AW182">
            <v>1093062</v>
          </cell>
          <cell r="AX182">
            <v>10474360</v>
          </cell>
          <cell r="AY182">
            <v>274340</v>
          </cell>
          <cell r="AZ182">
            <v>10748700</v>
          </cell>
          <cell r="BA182">
            <v>6164395</v>
          </cell>
          <cell r="BB182">
            <v>16913095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20</v>
          </cell>
          <cell r="BZ182">
            <v>2023</v>
          </cell>
          <cell r="CA182">
            <v>2027</v>
          </cell>
          <cell r="CB182">
            <v>10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2025</v>
          </cell>
          <cell r="CO182">
            <v>2033</v>
          </cell>
          <cell r="CP182">
            <v>1.34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4.05</v>
          </cell>
          <cell r="CY182">
            <v>0</v>
          </cell>
          <cell r="CZ182">
            <v>1</v>
          </cell>
          <cell r="DA182">
            <v>394358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302453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1998197</v>
          </cell>
          <cell r="DY182">
            <v>248678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5902</v>
          </cell>
          <cell r="EE182">
            <v>0</v>
          </cell>
          <cell r="EF182">
            <v>2252777</v>
          </cell>
          <cell r="EG182">
            <v>889349</v>
          </cell>
          <cell r="EH182">
            <v>0</v>
          </cell>
          <cell r="EI182">
            <v>2004099</v>
          </cell>
          <cell r="EJ182">
            <v>0</v>
          </cell>
          <cell r="EK182">
            <v>302453</v>
          </cell>
          <cell r="EL182">
            <v>302453</v>
          </cell>
          <cell r="EM182">
            <v>74485</v>
          </cell>
          <cell r="EN182">
            <v>376938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3519065</v>
          </cell>
          <cell r="EV182">
            <v>0</v>
          </cell>
          <cell r="EW182">
            <v>9.9807799999999993</v>
          </cell>
          <cell r="EX182">
            <v>3.9401999999999999</v>
          </cell>
          <cell r="EY182">
            <v>0</v>
          </cell>
          <cell r="EZ182">
            <v>0</v>
          </cell>
          <cell r="FA182">
            <v>1.34</v>
          </cell>
          <cell r="FB182">
            <v>0.33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15.59098</v>
          </cell>
          <cell r="FH182">
            <v>0</v>
          </cell>
          <cell r="FI182">
            <v>0</v>
          </cell>
          <cell r="FJ182">
            <v>8.8790300000000002</v>
          </cell>
          <cell r="FK182">
            <v>1.10175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4929998</v>
          </cell>
          <cell r="GK182">
            <v>7413</v>
          </cell>
          <cell r="GL182">
            <v>3758391</v>
          </cell>
          <cell r="GM182">
            <v>2923</v>
          </cell>
          <cell r="GN182">
            <v>34322</v>
          </cell>
          <cell r="GO182">
            <v>254340</v>
          </cell>
          <cell r="GP182">
            <v>171141</v>
          </cell>
          <cell r="GQ182">
            <v>2067</v>
          </cell>
          <cell r="GR182">
            <v>32223</v>
          </cell>
          <cell r="GS182">
            <v>35390</v>
          </cell>
          <cell r="GT182">
            <v>0</v>
          </cell>
          <cell r="GU182">
            <v>78310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4929998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280293</v>
          </cell>
          <cell r="HG182">
            <v>0</v>
          </cell>
          <cell r="HH182">
            <v>24760</v>
          </cell>
          <cell r="HI182">
            <v>81543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3904539</v>
          </cell>
          <cell r="HO182">
            <v>0</v>
          </cell>
          <cell r="HP182">
            <v>108799</v>
          </cell>
          <cell r="HQ182">
            <v>293337</v>
          </cell>
          <cell r="HR182">
            <v>179175</v>
          </cell>
          <cell r="HS182">
            <v>0</v>
          </cell>
          <cell r="HT182">
            <v>33502</v>
          </cell>
          <cell r="HU182">
            <v>36801</v>
          </cell>
          <cell r="HV182">
            <v>0</v>
          </cell>
          <cell r="HW182">
            <v>91405</v>
          </cell>
          <cell r="HX182">
            <v>0</v>
          </cell>
          <cell r="HY182">
            <v>0</v>
          </cell>
          <cell r="HZ182">
            <v>0</v>
          </cell>
          <cell r="IA182">
            <v>-356</v>
          </cell>
          <cell r="IB182">
            <v>5225999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291630</v>
          </cell>
          <cell r="II182">
            <v>0</v>
          </cell>
          <cell r="IJ182">
            <v>30099</v>
          </cell>
          <cell r="IK182">
            <v>72533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5225999</v>
          </cell>
          <cell r="IQ182">
            <v>0</v>
          </cell>
          <cell r="IR182">
            <v>0</v>
          </cell>
          <cell r="IS182">
            <v>12.64</v>
          </cell>
          <cell r="IT182">
            <v>29</v>
          </cell>
          <cell r="IU182">
            <v>1.61</v>
          </cell>
          <cell r="IV182">
            <v>0</v>
          </cell>
          <cell r="IW182">
            <v>487.5</v>
          </cell>
          <cell r="IX182">
            <v>0</v>
          </cell>
          <cell r="IY182">
            <v>14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38.42</v>
          </cell>
          <cell r="JI182">
            <v>4.1100000000000003</v>
          </cell>
          <cell r="JJ182">
            <v>12.71</v>
          </cell>
          <cell r="JK182">
            <v>21.6</v>
          </cell>
          <cell r="JL182">
            <v>12.33</v>
          </cell>
          <cell r="JM182">
            <v>15.13</v>
          </cell>
          <cell r="JN182">
            <v>25.2</v>
          </cell>
          <cell r="JO182">
            <v>52.66</v>
          </cell>
          <cell r="JP182">
            <v>20.420000000000002</v>
          </cell>
          <cell r="JQ182">
            <v>0</v>
          </cell>
          <cell r="JR182">
            <v>22</v>
          </cell>
          <cell r="JS182">
            <v>0</v>
          </cell>
          <cell r="JT182">
            <v>7635</v>
          </cell>
          <cell r="JU182">
            <v>1.65</v>
          </cell>
          <cell r="JV182">
            <v>2896</v>
          </cell>
          <cell r="JW182">
            <v>511.4</v>
          </cell>
          <cell r="JX182">
            <v>-7</v>
          </cell>
          <cell r="JY182">
            <v>-53445</v>
          </cell>
          <cell r="JZ182">
            <v>-47243</v>
          </cell>
          <cell r="KA182">
            <v>0</v>
          </cell>
          <cell r="KB182">
            <v>487.5</v>
          </cell>
          <cell r="KC182">
            <v>7826</v>
          </cell>
          <cell r="KD182">
            <v>3815175</v>
          </cell>
          <cell r="KE182">
            <v>128409</v>
          </cell>
          <cell r="KF182">
            <v>172720</v>
          </cell>
          <cell r="KG182">
            <v>412117</v>
          </cell>
        </row>
        <row r="183">
          <cell r="E183">
            <v>4131</v>
          </cell>
          <cell r="F183">
            <v>4131</v>
          </cell>
          <cell r="G183" t="str">
            <v>MASON CITY</v>
          </cell>
          <cell r="H183" t="str">
            <v>Mason City</v>
          </cell>
          <cell r="I183">
            <v>0</v>
          </cell>
          <cell r="J183">
            <v>0</v>
          </cell>
          <cell r="K183">
            <v>0</v>
          </cell>
          <cell r="L183">
            <v>4131</v>
          </cell>
          <cell r="M183">
            <v>17914220</v>
          </cell>
          <cell r="N183">
            <v>452535</v>
          </cell>
          <cell r="O183">
            <v>313571</v>
          </cell>
          <cell r="P183">
            <v>4110000</v>
          </cell>
          <cell r="Q183">
            <v>1014500</v>
          </cell>
          <cell r="R183">
            <v>650000</v>
          </cell>
          <cell r="S183">
            <v>510000</v>
          </cell>
          <cell r="T183">
            <v>257850</v>
          </cell>
          <cell r="U183">
            <v>0</v>
          </cell>
          <cell r="V183">
            <v>27134663</v>
          </cell>
          <cell r="W183">
            <v>96765</v>
          </cell>
          <cell r="X183">
            <v>4315550</v>
          </cell>
          <cell r="Y183">
            <v>0</v>
          </cell>
          <cell r="Z183">
            <v>1190000</v>
          </cell>
          <cell r="AA183">
            <v>2775000</v>
          </cell>
          <cell r="AB183">
            <v>60734654</v>
          </cell>
          <cell r="AC183">
            <v>0</v>
          </cell>
          <cell r="AD183">
            <v>3167665</v>
          </cell>
          <cell r="AE183">
            <v>3000</v>
          </cell>
          <cell r="AF183">
            <v>63905319</v>
          </cell>
          <cell r="AG183">
            <v>40905285</v>
          </cell>
          <cell r="AH183">
            <v>104810604</v>
          </cell>
          <cell r="AI183">
            <v>36648158</v>
          </cell>
          <cell r="AJ183">
            <v>2638000</v>
          </cell>
          <cell r="AK183">
            <v>2674600</v>
          </cell>
          <cell r="AL183">
            <v>1031358</v>
          </cell>
          <cell r="AM183">
            <v>3750000</v>
          </cell>
          <cell r="AN183">
            <v>1127083</v>
          </cell>
          <cell r="AO183">
            <v>6627507</v>
          </cell>
          <cell r="AP183">
            <v>2639650</v>
          </cell>
          <cell r="AQ183">
            <v>0</v>
          </cell>
          <cell r="AR183">
            <v>20488198</v>
          </cell>
          <cell r="AS183">
            <v>2300000</v>
          </cell>
          <cell r="AT183">
            <v>2600000</v>
          </cell>
          <cell r="AU183">
            <v>3167665</v>
          </cell>
          <cell r="AV183">
            <v>2018384</v>
          </cell>
          <cell r="AW183">
            <v>7786049</v>
          </cell>
          <cell r="AX183">
            <v>67222405</v>
          </cell>
          <cell r="AY183">
            <v>3167665</v>
          </cell>
          <cell r="AZ183">
            <v>70390070</v>
          </cell>
          <cell r="BA183">
            <v>34420534</v>
          </cell>
          <cell r="BB183">
            <v>104810604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20</v>
          </cell>
          <cell r="BZ183">
            <v>2020</v>
          </cell>
          <cell r="CA183">
            <v>2029</v>
          </cell>
          <cell r="CB183">
            <v>10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2020</v>
          </cell>
          <cell r="CO183">
            <v>2029</v>
          </cell>
          <cell r="CP183">
            <v>0.67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2.7</v>
          </cell>
          <cell r="CY183">
            <v>0</v>
          </cell>
          <cell r="CZ183">
            <v>1</v>
          </cell>
          <cell r="DA183">
            <v>2638129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1021620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12538914</v>
          </cell>
          <cell r="DY183">
            <v>1655078</v>
          </cell>
          <cell r="DZ183">
            <v>0</v>
          </cell>
          <cell r="EA183">
            <v>0</v>
          </cell>
          <cell r="EB183">
            <v>0</v>
          </cell>
          <cell r="EC183">
            <v>148217</v>
          </cell>
          <cell r="ED183">
            <v>0</v>
          </cell>
          <cell r="EE183">
            <v>0</v>
          </cell>
          <cell r="EF183">
            <v>14342209</v>
          </cell>
          <cell r="EG183">
            <v>2500000</v>
          </cell>
          <cell r="EH183">
            <v>0</v>
          </cell>
          <cell r="EI183">
            <v>12687131</v>
          </cell>
          <cell r="EJ183">
            <v>402226</v>
          </cell>
          <cell r="EK183">
            <v>619394</v>
          </cell>
          <cell r="EL183">
            <v>1021620</v>
          </cell>
          <cell r="EM183">
            <v>503186</v>
          </cell>
          <cell r="EN183">
            <v>1524806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18367013</v>
          </cell>
          <cell r="EV183">
            <v>0</v>
          </cell>
          <cell r="EW183">
            <v>9.8540799999999997</v>
          </cell>
          <cell r="EX183">
            <v>1.72786</v>
          </cell>
          <cell r="EY183">
            <v>0</v>
          </cell>
          <cell r="EZ183">
            <v>0</v>
          </cell>
          <cell r="FA183">
            <v>0.67</v>
          </cell>
          <cell r="FB183">
            <v>0.33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12.581939999999999</v>
          </cell>
          <cell r="FH183">
            <v>0</v>
          </cell>
          <cell r="FI183">
            <v>0</v>
          </cell>
          <cell r="FJ183">
            <v>8.7686399999999995</v>
          </cell>
          <cell r="FK183">
            <v>1.08544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37549027</v>
          </cell>
          <cell r="GK183">
            <v>7450</v>
          </cell>
          <cell r="GL183">
            <v>25358310</v>
          </cell>
          <cell r="GM183">
            <v>292821</v>
          </cell>
          <cell r="GN183">
            <v>361928</v>
          </cell>
          <cell r="GO183">
            <v>4622129</v>
          </cell>
          <cell r="GP183">
            <v>1318093</v>
          </cell>
          <cell r="GQ183">
            <v>30194</v>
          </cell>
          <cell r="GR183">
            <v>238576</v>
          </cell>
          <cell r="GS183">
            <v>266067</v>
          </cell>
          <cell r="GT183">
            <v>0</v>
          </cell>
          <cell r="GU183">
            <v>1237111</v>
          </cell>
          <cell r="GV183">
            <v>0</v>
          </cell>
          <cell r="GW183">
            <v>0</v>
          </cell>
          <cell r="GX183">
            <v>0</v>
          </cell>
          <cell r="GY183">
            <v>-545</v>
          </cell>
          <cell r="GZ183">
            <v>37549027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1935121</v>
          </cell>
          <cell r="HG183">
            <v>0</v>
          </cell>
          <cell r="HH183">
            <v>237752</v>
          </cell>
          <cell r="HI183">
            <v>622692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26120091</v>
          </cell>
          <cell r="HO183">
            <v>0</v>
          </cell>
          <cell r="HP183">
            <v>423356</v>
          </cell>
          <cell r="HQ183">
            <v>4920207</v>
          </cell>
          <cell r="HR183">
            <v>1364527</v>
          </cell>
          <cell r="HS183">
            <v>0</v>
          </cell>
          <cell r="HT183">
            <v>245882</v>
          </cell>
          <cell r="HU183">
            <v>274142</v>
          </cell>
          <cell r="HV183">
            <v>0</v>
          </cell>
          <cell r="HW183">
            <v>1268214</v>
          </cell>
          <cell r="HX183">
            <v>0</v>
          </cell>
          <cell r="HY183">
            <v>0</v>
          </cell>
          <cell r="HZ183">
            <v>0</v>
          </cell>
          <cell r="IA183">
            <v>-730</v>
          </cell>
          <cell r="IB183">
            <v>38506878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1960313</v>
          </cell>
          <cell r="II183">
            <v>0</v>
          </cell>
          <cell r="IJ183">
            <v>287393</v>
          </cell>
          <cell r="IK183">
            <v>687150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38506878</v>
          </cell>
          <cell r="IQ183">
            <v>0</v>
          </cell>
          <cell r="IR183">
            <v>5.5</v>
          </cell>
          <cell r="IS183">
            <v>6.01</v>
          </cell>
          <cell r="IT183">
            <v>537</v>
          </cell>
          <cell r="IU183">
            <v>20.411999999999999</v>
          </cell>
          <cell r="IV183">
            <v>28.76</v>
          </cell>
          <cell r="IW183">
            <v>3351</v>
          </cell>
          <cell r="IX183">
            <v>0</v>
          </cell>
          <cell r="IY183">
            <v>75</v>
          </cell>
          <cell r="IZ183">
            <v>0</v>
          </cell>
          <cell r="JA183">
            <v>0</v>
          </cell>
          <cell r="JB183">
            <v>0</v>
          </cell>
          <cell r="JC183">
            <v>1720</v>
          </cell>
          <cell r="JD183">
            <v>1710</v>
          </cell>
          <cell r="JE183">
            <v>0</v>
          </cell>
          <cell r="JF183">
            <v>0</v>
          </cell>
          <cell r="JG183">
            <v>4.92</v>
          </cell>
          <cell r="JH183">
            <v>641.32000000000005</v>
          </cell>
          <cell r="JI183">
            <v>279.48</v>
          </cell>
          <cell r="JJ183">
            <v>164.56</v>
          </cell>
          <cell r="JK183">
            <v>197.28</v>
          </cell>
          <cell r="JL183">
            <v>258.93</v>
          </cell>
          <cell r="JM183">
            <v>171.25</v>
          </cell>
          <cell r="JN183">
            <v>202.32</v>
          </cell>
          <cell r="JO183">
            <v>632.5</v>
          </cell>
          <cell r="JP183">
            <v>7.17</v>
          </cell>
          <cell r="JQ183">
            <v>40.49</v>
          </cell>
          <cell r="JR183">
            <v>533</v>
          </cell>
          <cell r="JS183">
            <v>7.6</v>
          </cell>
          <cell r="JT183">
            <v>7672</v>
          </cell>
          <cell r="JU183">
            <v>20.026</v>
          </cell>
          <cell r="JV183">
            <v>21287</v>
          </cell>
          <cell r="JW183">
            <v>3404.6</v>
          </cell>
          <cell r="JX183">
            <v>0.96799999999999997</v>
          </cell>
          <cell r="JY183">
            <v>7426</v>
          </cell>
          <cell r="JZ183">
            <v>6533</v>
          </cell>
          <cell r="KA183">
            <v>1700</v>
          </cell>
          <cell r="KB183">
            <v>3351</v>
          </cell>
          <cell r="KC183">
            <v>7863</v>
          </cell>
          <cell r="KD183">
            <v>26348913</v>
          </cell>
          <cell r="KE183">
            <v>32379</v>
          </cell>
          <cell r="KF183">
            <v>532215</v>
          </cell>
          <cell r="KG183">
            <v>4973348</v>
          </cell>
        </row>
        <row r="184">
          <cell r="E184">
            <v>4203</v>
          </cell>
          <cell r="F184">
            <v>4203</v>
          </cell>
          <cell r="G184" t="str">
            <v>MEDIAPOLIS</v>
          </cell>
          <cell r="H184" t="str">
            <v>Mediapolis</v>
          </cell>
          <cell r="I184">
            <v>0</v>
          </cell>
          <cell r="J184">
            <v>0</v>
          </cell>
          <cell r="K184">
            <v>0</v>
          </cell>
          <cell r="L184">
            <v>4203</v>
          </cell>
          <cell r="M184">
            <v>3816189</v>
          </cell>
          <cell r="N184">
            <v>52017</v>
          </cell>
          <cell r="O184">
            <v>441560</v>
          </cell>
          <cell r="P184">
            <v>1400000</v>
          </cell>
          <cell r="Q184">
            <v>159500</v>
          </cell>
          <cell r="R184">
            <v>260000</v>
          </cell>
          <cell r="S184">
            <v>450000</v>
          </cell>
          <cell r="T184">
            <v>367500</v>
          </cell>
          <cell r="U184">
            <v>0</v>
          </cell>
          <cell r="V184">
            <v>6353732</v>
          </cell>
          <cell r="W184">
            <v>25351</v>
          </cell>
          <cell r="X184">
            <v>1393500</v>
          </cell>
          <cell r="Y184">
            <v>0</v>
          </cell>
          <cell r="Z184">
            <v>80000</v>
          </cell>
          <cell r="AA184">
            <v>575000</v>
          </cell>
          <cell r="AB184">
            <v>15374349</v>
          </cell>
          <cell r="AC184">
            <v>0</v>
          </cell>
          <cell r="AD184">
            <v>10000</v>
          </cell>
          <cell r="AE184">
            <v>0</v>
          </cell>
          <cell r="AF184">
            <v>15384349</v>
          </cell>
          <cell r="AG184">
            <v>6409147</v>
          </cell>
          <cell r="AH184">
            <v>21793496</v>
          </cell>
          <cell r="AI184">
            <v>9457650</v>
          </cell>
          <cell r="AJ184">
            <v>539100</v>
          </cell>
          <cell r="AK184">
            <v>1082000</v>
          </cell>
          <cell r="AL184">
            <v>517750</v>
          </cell>
          <cell r="AM184">
            <v>629400</v>
          </cell>
          <cell r="AN184">
            <v>403900</v>
          </cell>
          <cell r="AO184">
            <v>1313650</v>
          </cell>
          <cell r="AP184">
            <v>1182650</v>
          </cell>
          <cell r="AQ184">
            <v>0</v>
          </cell>
          <cell r="AR184">
            <v>5668450</v>
          </cell>
          <cell r="AS184">
            <v>765000</v>
          </cell>
          <cell r="AT184">
            <v>2400000</v>
          </cell>
          <cell r="AU184">
            <v>0</v>
          </cell>
          <cell r="AV184">
            <v>473874</v>
          </cell>
          <cell r="AW184">
            <v>2873874</v>
          </cell>
          <cell r="AX184">
            <v>18764974</v>
          </cell>
          <cell r="AY184">
            <v>10000</v>
          </cell>
          <cell r="AZ184">
            <v>18774974</v>
          </cell>
          <cell r="BA184">
            <v>3018522</v>
          </cell>
          <cell r="BB184">
            <v>21793496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20</v>
          </cell>
          <cell r="BZ184">
            <v>2021</v>
          </cell>
          <cell r="CA184">
            <v>2025</v>
          </cell>
          <cell r="CB184">
            <v>10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</v>
          </cell>
          <cell r="CN184">
            <v>2023</v>
          </cell>
          <cell r="CO184">
            <v>2032</v>
          </cell>
          <cell r="CP184">
            <v>0.67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2.7</v>
          </cell>
          <cell r="CY184">
            <v>0</v>
          </cell>
          <cell r="CZ184">
            <v>4</v>
          </cell>
          <cell r="DA184">
            <v>693305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3</v>
          </cell>
          <cell r="DI184">
            <v>260244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3108208</v>
          </cell>
          <cell r="DY184">
            <v>205382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3313590</v>
          </cell>
          <cell r="EG184">
            <v>400000</v>
          </cell>
          <cell r="EH184">
            <v>0</v>
          </cell>
          <cell r="EI184">
            <v>3108208</v>
          </cell>
          <cell r="EJ184">
            <v>0</v>
          </cell>
          <cell r="EK184">
            <v>27260</v>
          </cell>
          <cell r="EL184">
            <v>27260</v>
          </cell>
          <cell r="EM184">
            <v>128180</v>
          </cell>
          <cell r="EN184">
            <v>155440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3869031</v>
          </cell>
          <cell r="EV184">
            <v>0</v>
          </cell>
          <cell r="EW184">
            <v>8.6275600000000008</v>
          </cell>
          <cell r="EX184">
            <v>1.0422499999999999</v>
          </cell>
          <cell r="EY184">
            <v>0</v>
          </cell>
          <cell r="EZ184">
            <v>0</v>
          </cell>
          <cell r="FA184">
            <v>7.0180000000000006E-2</v>
          </cell>
          <cell r="FB184">
            <v>0.33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10.069990000000001</v>
          </cell>
          <cell r="FH184">
            <v>0</v>
          </cell>
          <cell r="FI184">
            <v>0</v>
          </cell>
          <cell r="FJ184">
            <v>8.0988000000000007</v>
          </cell>
          <cell r="FK184">
            <v>0.52876000000000001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8646683</v>
          </cell>
          <cell r="GK184">
            <v>7413</v>
          </cell>
          <cell r="GL184">
            <v>6349976</v>
          </cell>
          <cell r="GM184">
            <v>0</v>
          </cell>
          <cell r="GN184">
            <v>94434</v>
          </cell>
          <cell r="GO184">
            <v>638037</v>
          </cell>
          <cell r="GP184">
            <v>303144</v>
          </cell>
          <cell r="GQ184">
            <v>0</v>
          </cell>
          <cell r="GR184">
            <v>51703</v>
          </cell>
          <cell r="GS184">
            <v>56819</v>
          </cell>
          <cell r="GT184">
            <v>0</v>
          </cell>
          <cell r="GU184">
            <v>191910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8646683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486281</v>
          </cell>
          <cell r="HG184">
            <v>0</v>
          </cell>
          <cell r="HH184">
            <v>44924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6682916</v>
          </cell>
          <cell r="HO184">
            <v>0</v>
          </cell>
          <cell r="HP184">
            <v>106226</v>
          </cell>
          <cell r="HQ184">
            <v>676461</v>
          </cell>
          <cell r="HR184">
            <v>319340</v>
          </cell>
          <cell r="HS184">
            <v>0</v>
          </cell>
          <cell r="HT184">
            <v>54683</v>
          </cell>
          <cell r="HU184">
            <v>60104</v>
          </cell>
          <cell r="HV184">
            <v>0</v>
          </cell>
          <cell r="HW184">
            <v>201147</v>
          </cell>
          <cell r="HX184">
            <v>0</v>
          </cell>
          <cell r="HY184">
            <v>0</v>
          </cell>
          <cell r="HZ184">
            <v>0</v>
          </cell>
          <cell r="IA184">
            <v>-756</v>
          </cell>
          <cell r="IB184">
            <v>9104133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507033</v>
          </cell>
          <cell r="II184">
            <v>0</v>
          </cell>
          <cell r="IJ184">
            <v>54660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9104133</v>
          </cell>
          <cell r="IQ184">
            <v>0</v>
          </cell>
          <cell r="IR184">
            <v>0</v>
          </cell>
          <cell r="IS184">
            <v>10.25</v>
          </cell>
          <cell r="IT184">
            <v>5</v>
          </cell>
          <cell r="IU184">
            <v>3.6629999999999998</v>
          </cell>
          <cell r="IV184">
            <v>0</v>
          </cell>
          <cell r="IW184">
            <v>885.9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749</v>
          </cell>
          <cell r="JD184">
            <v>733</v>
          </cell>
          <cell r="JE184">
            <v>0</v>
          </cell>
          <cell r="JF184">
            <v>0</v>
          </cell>
          <cell r="JG184">
            <v>2.2599999999999998</v>
          </cell>
          <cell r="JH184">
            <v>88.6</v>
          </cell>
          <cell r="JI184">
            <v>21.92</v>
          </cell>
          <cell r="JJ184">
            <v>24.2</v>
          </cell>
          <cell r="JK184">
            <v>42.48</v>
          </cell>
          <cell r="JL184">
            <v>19.18</v>
          </cell>
          <cell r="JM184">
            <v>22.99</v>
          </cell>
          <cell r="JN184">
            <v>47.52</v>
          </cell>
          <cell r="JO184">
            <v>89.69</v>
          </cell>
          <cell r="JP184">
            <v>13.93</v>
          </cell>
          <cell r="JQ184">
            <v>0</v>
          </cell>
          <cell r="JR184">
            <v>1</v>
          </cell>
          <cell r="JS184">
            <v>0</v>
          </cell>
          <cell r="JT184">
            <v>7635</v>
          </cell>
          <cell r="JU184">
            <v>3.7370000000000001</v>
          </cell>
          <cell r="JV184">
            <v>10065</v>
          </cell>
          <cell r="JW184">
            <v>875.3</v>
          </cell>
          <cell r="JX184">
            <v>1</v>
          </cell>
          <cell r="JY184">
            <v>7635</v>
          </cell>
          <cell r="JZ184">
            <v>6749</v>
          </cell>
          <cell r="KA184">
            <v>768</v>
          </cell>
          <cell r="KB184">
            <v>885.9</v>
          </cell>
          <cell r="KC184">
            <v>7826</v>
          </cell>
          <cell r="KD184">
            <v>6933053</v>
          </cell>
          <cell r="KE184">
            <v>0</v>
          </cell>
          <cell r="KF184">
            <v>138262</v>
          </cell>
          <cell r="KG184">
            <v>701914</v>
          </cell>
        </row>
        <row r="185">
          <cell r="E185">
            <v>4212</v>
          </cell>
          <cell r="F185">
            <v>4212</v>
          </cell>
          <cell r="G185" t="str">
            <v>MELCHER-DALLAS</v>
          </cell>
          <cell r="H185" t="str">
            <v>Melcher-Dallas</v>
          </cell>
          <cell r="I185">
            <v>0</v>
          </cell>
          <cell r="J185">
            <v>0</v>
          </cell>
          <cell r="K185">
            <v>0</v>
          </cell>
          <cell r="L185">
            <v>4212</v>
          </cell>
          <cell r="M185">
            <v>1584001</v>
          </cell>
          <cell r="N185">
            <v>56281</v>
          </cell>
          <cell r="O185">
            <v>14185</v>
          </cell>
          <cell r="P185">
            <v>620000</v>
          </cell>
          <cell r="Q185">
            <v>60200</v>
          </cell>
          <cell r="R185">
            <v>80000</v>
          </cell>
          <cell r="S185">
            <v>0</v>
          </cell>
          <cell r="T185">
            <v>40000</v>
          </cell>
          <cell r="U185">
            <v>0</v>
          </cell>
          <cell r="V185">
            <v>2504514</v>
          </cell>
          <cell r="W185">
            <v>11265</v>
          </cell>
          <cell r="X185">
            <v>385000</v>
          </cell>
          <cell r="Y185">
            <v>0</v>
          </cell>
          <cell r="Z185">
            <v>53000</v>
          </cell>
          <cell r="AA185">
            <v>137000</v>
          </cell>
          <cell r="AB185">
            <v>5545446</v>
          </cell>
          <cell r="AC185">
            <v>0</v>
          </cell>
          <cell r="AD185">
            <v>308131</v>
          </cell>
          <cell r="AE185">
            <v>0</v>
          </cell>
          <cell r="AF185">
            <v>5853577</v>
          </cell>
          <cell r="AG185">
            <v>1241997</v>
          </cell>
          <cell r="AH185">
            <v>7095574</v>
          </cell>
          <cell r="AI185">
            <v>3570000</v>
          </cell>
          <cell r="AJ185">
            <v>275000</v>
          </cell>
          <cell r="AK185">
            <v>150000</v>
          </cell>
          <cell r="AL185">
            <v>310000</v>
          </cell>
          <cell r="AM185">
            <v>295000</v>
          </cell>
          <cell r="AN185">
            <v>120000</v>
          </cell>
          <cell r="AO185">
            <v>520000</v>
          </cell>
          <cell r="AP185">
            <v>192000</v>
          </cell>
          <cell r="AQ185">
            <v>0</v>
          </cell>
          <cell r="AR185">
            <v>1862000</v>
          </cell>
          <cell r="AS185">
            <v>180000</v>
          </cell>
          <cell r="AT185">
            <v>250000</v>
          </cell>
          <cell r="AU185">
            <v>674766</v>
          </cell>
          <cell r="AV185">
            <v>158406</v>
          </cell>
          <cell r="AW185">
            <v>1083172</v>
          </cell>
          <cell r="AX185">
            <v>6695172</v>
          </cell>
          <cell r="AY185">
            <v>308131</v>
          </cell>
          <cell r="AZ185">
            <v>7003303</v>
          </cell>
          <cell r="BA185">
            <v>92271</v>
          </cell>
          <cell r="BB185">
            <v>7095574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20</v>
          </cell>
          <cell r="BZ185">
            <v>2024</v>
          </cell>
          <cell r="CA185">
            <v>2028</v>
          </cell>
          <cell r="CB185">
            <v>10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4.05</v>
          </cell>
          <cell r="CY185">
            <v>0</v>
          </cell>
          <cell r="CZ185">
            <v>8</v>
          </cell>
          <cell r="DA185">
            <v>237278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1007004</v>
          </cell>
          <cell r="DY185">
            <v>35443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1042447</v>
          </cell>
          <cell r="EG185">
            <v>200000</v>
          </cell>
          <cell r="EH185">
            <v>0</v>
          </cell>
          <cell r="EI185">
            <v>1007004</v>
          </cell>
          <cell r="EJ185">
            <v>0</v>
          </cell>
          <cell r="EK185">
            <v>0</v>
          </cell>
          <cell r="EL185">
            <v>0</v>
          </cell>
          <cell r="EM185">
            <v>31196</v>
          </cell>
          <cell r="EN185">
            <v>31196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366636</v>
          </cell>
          <cell r="ET185">
            <v>0</v>
          </cell>
          <cell r="EU185">
            <v>1640279</v>
          </cell>
          <cell r="EV185">
            <v>0</v>
          </cell>
          <cell r="EW185">
            <v>11.02718</v>
          </cell>
          <cell r="EX185">
            <v>2.1156299999999999</v>
          </cell>
          <cell r="EY185">
            <v>0</v>
          </cell>
          <cell r="EZ185">
            <v>0</v>
          </cell>
          <cell r="FA185">
            <v>0</v>
          </cell>
          <cell r="FB185">
            <v>0.33</v>
          </cell>
          <cell r="FC185">
            <v>0</v>
          </cell>
          <cell r="FD185">
            <v>0</v>
          </cell>
          <cell r="FE185">
            <v>3.8783400000000001</v>
          </cell>
          <cell r="FF185">
            <v>0</v>
          </cell>
          <cell r="FG185">
            <v>17.351150000000001</v>
          </cell>
          <cell r="FH185">
            <v>0</v>
          </cell>
          <cell r="FI185">
            <v>0</v>
          </cell>
          <cell r="FJ185">
            <v>10.65226</v>
          </cell>
          <cell r="FK185">
            <v>0.37491999999999998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3468674</v>
          </cell>
          <cell r="GK185">
            <v>7413</v>
          </cell>
          <cell r="GL185">
            <v>2372160</v>
          </cell>
          <cell r="GM185">
            <v>22001</v>
          </cell>
          <cell r="GN185">
            <v>144798</v>
          </cell>
          <cell r="GO185">
            <v>257528</v>
          </cell>
          <cell r="GP185">
            <v>112155</v>
          </cell>
          <cell r="GQ185">
            <v>4750</v>
          </cell>
          <cell r="GR185">
            <v>19274</v>
          </cell>
          <cell r="GS185">
            <v>21168</v>
          </cell>
          <cell r="GT185">
            <v>0</v>
          </cell>
          <cell r="GU185">
            <v>110902</v>
          </cell>
          <cell r="GV185">
            <v>0</v>
          </cell>
          <cell r="GW185">
            <v>0</v>
          </cell>
          <cell r="GX185">
            <v>0</v>
          </cell>
          <cell r="GY185">
            <v>14454</v>
          </cell>
          <cell r="GZ185">
            <v>3468674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153729</v>
          </cell>
          <cell r="HG185">
            <v>0</v>
          </cell>
          <cell r="HH185">
            <v>22056</v>
          </cell>
          <cell r="HI185">
            <v>59583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2349290</v>
          </cell>
          <cell r="HO185">
            <v>46592</v>
          </cell>
          <cell r="HP185">
            <v>150997</v>
          </cell>
          <cell r="HQ185">
            <v>257758</v>
          </cell>
          <cell r="HR185">
            <v>111275</v>
          </cell>
          <cell r="HS185">
            <v>5630</v>
          </cell>
          <cell r="HT185">
            <v>19108</v>
          </cell>
          <cell r="HU185">
            <v>20990</v>
          </cell>
          <cell r="HV185">
            <v>0</v>
          </cell>
          <cell r="HW185">
            <v>114049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3458644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156930</v>
          </cell>
          <cell r="II185">
            <v>0</v>
          </cell>
          <cell r="IJ185">
            <v>27349</v>
          </cell>
          <cell r="IK185">
            <v>80168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3458644</v>
          </cell>
          <cell r="IQ185">
            <v>0</v>
          </cell>
          <cell r="IR185">
            <v>0</v>
          </cell>
          <cell r="IS185">
            <v>18.510000000000002</v>
          </cell>
          <cell r="IT185">
            <v>0</v>
          </cell>
          <cell r="IU185">
            <v>1.2669999999999999</v>
          </cell>
          <cell r="IV185">
            <v>0</v>
          </cell>
          <cell r="IW185">
            <v>283.39999999999998</v>
          </cell>
          <cell r="IX185">
            <v>0</v>
          </cell>
          <cell r="IY185">
            <v>8.5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33.76</v>
          </cell>
          <cell r="JI185">
            <v>2.74</v>
          </cell>
          <cell r="JJ185">
            <v>7.26</v>
          </cell>
          <cell r="JK185">
            <v>23.76</v>
          </cell>
          <cell r="JL185">
            <v>2.74</v>
          </cell>
          <cell r="JM185">
            <v>6.66</v>
          </cell>
          <cell r="JN185">
            <v>22.32</v>
          </cell>
          <cell r="JO185">
            <v>31.72</v>
          </cell>
          <cell r="JP185">
            <v>21.15</v>
          </cell>
          <cell r="JQ185">
            <v>0</v>
          </cell>
          <cell r="JR185">
            <v>0</v>
          </cell>
          <cell r="JS185">
            <v>0</v>
          </cell>
          <cell r="JT185">
            <v>7635</v>
          </cell>
          <cell r="JU185">
            <v>1.159</v>
          </cell>
          <cell r="JV185">
            <v>2312</v>
          </cell>
          <cell r="JW185">
            <v>307.7</v>
          </cell>
          <cell r="JX185">
            <v>-0.57799999999999996</v>
          </cell>
          <cell r="JY185">
            <v>-4413</v>
          </cell>
          <cell r="JZ185">
            <v>-3901</v>
          </cell>
          <cell r="KA185">
            <v>0</v>
          </cell>
          <cell r="KB185">
            <v>283.39999999999998</v>
          </cell>
          <cell r="KC185">
            <v>7826</v>
          </cell>
          <cell r="KD185">
            <v>2217888</v>
          </cell>
          <cell r="KE185">
            <v>154895</v>
          </cell>
          <cell r="KF185">
            <v>174590</v>
          </cell>
          <cell r="KG185">
            <v>248241</v>
          </cell>
        </row>
        <row r="186">
          <cell r="E186">
            <v>4419</v>
          </cell>
          <cell r="F186">
            <v>4419</v>
          </cell>
          <cell r="G186" t="str">
            <v>MFL MAR MAC</v>
          </cell>
          <cell r="H186" t="str">
            <v>MFL Mar Mac</v>
          </cell>
          <cell r="I186">
            <v>0</v>
          </cell>
          <cell r="J186">
            <v>0</v>
          </cell>
          <cell r="K186">
            <v>0</v>
          </cell>
          <cell r="L186">
            <v>4419</v>
          </cell>
          <cell r="M186">
            <v>3688872</v>
          </cell>
          <cell r="N186">
            <v>43234</v>
          </cell>
          <cell r="O186">
            <v>430770</v>
          </cell>
          <cell r="P186">
            <v>470000</v>
          </cell>
          <cell r="Q186">
            <v>154300</v>
          </cell>
          <cell r="R186">
            <v>245000</v>
          </cell>
          <cell r="S186">
            <v>386000</v>
          </cell>
          <cell r="T186">
            <v>177000</v>
          </cell>
          <cell r="U186">
            <v>0</v>
          </cell>
          <cell r="V186">
            <v>6558026</v>
          </cell>
          <cell r="W186">
            <v>27088</v>
          </cell>
          <cell r="X186">
            <v>1493950</v>
          </cell>
          <cell r="Y186">
            <v>0</v>
          </cell>
          <cell r="Z186">
            <v>135000</v>
          </cell>
          <cell r="AA186">
            <v>1085000</v>
          </cell>
          <cell r="AB186">
            <v>14894240</v>
          </cell>
          <cell r="AC186">
            <v>0</v>
          </cell>
          <cell r="AD186">
            <v>316500</v>
          </cell>
          <cell r="AE186">
            <v>50000</v>
          </cell>
          <cell r="AF186">
            <v>15260740</v>
          </cell>
          <cell r="AG186">
            <v>9458442</v>
          </cell>
          <cell r="AH186">
            <v>24719182</v>
          </cell>
          <cell r="AI186">
            <v>8480000</v>
          </cell>
          <cell r="AJ186">
            <v>300000</v>
          </cell>
          <cell r="AK186">
            <v>170000</v>
          </cell>
          <cell r="AL186">
            <v>467500</v>
          </cell>
          <cell r="AM186">
            <v>0</v>
          </cell>
          <cell r="AN186">
            <v>570000</v>
          </cell>
          <cell r="AO186">
            <v>1125000</v>
          </cell>
          <cell r="AP186">
            <v>713000</v>
          </cell>
          <cell r="AQ186">
            <v>0</v>
          </cell>
          <cell r="AR186">
            <v>3345500</v>
          </cell>
          <cell r="AS186">
            <v>570000</v>
          </cell>
          <cell r="AT186">
            <v>1510000</v>
          </cell>
          <cell r="AU186">
            <v>215000</v>
          </cell>
          <cell r="AV186">
            <v>456444</v>
          </cell>
          <cell r="AW186">
            <v>2181444</v>
          </cell>
          <cell r="AX186">
            <v>14576944</v>
          </cell>
          <cell r="AY186">
            <v>288000</v>
          </cell>
          <cell r="AZ186">
            <v>14864944</v>
          </cell>
          <cell r="BA186">
            <v>9854238</v>
          </cell>
          <cell r="BB186">
            <v>24719182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10</v>
          </cell>
          <cell r="BZ186">
            <v>2025</v>
          </cell>
          <cell r="CA186">
            <v>2029</v>
          </cell>
          <cell r="CB186">
            <v>10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</v>
          </cell>
          <cell r="CN186">
            <v>2023</v>
          </cell>
          <cell r="CO186">
            <v>2032</v>
          </cell>
          <cell r="CP186">
            <v>1.34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2.7</v>
          </cell>
          <cell r="CY186">
            <v>0</v>
          </cell>
          <cell r="CZ186">
            <v>6</v>
          </cell>
          <cell r="DA186">
            <v>635868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4</v>
          </cell>
          <cell r="DI186">
            <v>434215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2615380</v>
          </cell>
          <cell r="DY186">
            <v>133916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2749296</v>
          </cell>
          <cell r="EG186">
            <v>650000</v>
          </cell>
          <cell r="EH186">
            <v>0</v>
          </cell>
          <cell r="EI186">
            <v>2615380</v>
          </cell>
          <cell r="EJ186">
            <v>0</v>
          </cell>
          <cell r="EK186">
            <v>225864</v>
          </cell>
          <cell r="EL186">
            <v>225864</v>
          </cell>
          <cell r="EM186">
            <v>106934</v>
          </cell>
          <cell r="EN186">
            <v>332798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3732093</v>
          </cell>
          <cell r="EV186">
            <v>0</v>
          </cell>
          <cell r="EW186">
            <v>9.0731800000000007</v>
          </cell>
          <cell r="EX186">
            <v>2.15225</v>
          </cell>
          <cell r="EY186">
            <v>0</v>
          </cell>
          <cell r="EZ186">
            <v>0</v>
          </cell>
          <cell r="FA186">
            <v>0.69701999999999997</v>
          </cell>
          <cell r="FB186">
            <v>0.33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12.25245</v>
          </cell>
          <cell r="FH186">
            <v>0</v>
          </cell>
          <cell r="FI186">
            <v>0</v>
          </cell>
          <cell r="FJ186">
            <v>8.65991</v>
          </cell>
          <cell r="FK186">
            <v>0.41327000000000003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8406795</v>
          </cell>
          <cell r="GK186">
            <v>7415</v>
          </cell>
          <cell r="GL186">
            <v>5952762</v>
          </cell>
          <cell r="GM186">
            <v>0</v>
          </cell>
          <cell r="GN186">
            <v>195674</v>
          </cell>
          <cell r="GO186">
            <v>661344</v>
          </cell>
          <cell r="GP186">
            <v>301867</v>
          </cell>
          <cell r="GQ186">
            <v>0</v>
          </cell>
          <cell r="GR186">
            <v>48807</v>
          </cell>
          <cell r="GS186">
            <v>54386</v>
          </cell>
          <cell r="GT186">
            <v>0</v>
          </cell>
          <cell r="GU186">
            <v>278758</v>
          </cell>
          <cell r="GV186">
            <v>0</v>
          </cell>
          <cell r="GW186">
            <v>0</v>
          </cell>
          <cell r="GX186">
            <v>0</v>
          </cell>
          <cell r="GY186">
            <v>-6662</v>
          </cell>
          <cell r="GZ186">
            <v>8406795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430325</v>
          </cell>
          <cell r="HG186">
            <v>0</v>
          </cell>
          <cell r="HH186">
            <v>52250</v>
          </cell>
          <cell r="HI186">
            <v>189032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6159241</v>
          </cell>
          <cell r="HO186">
            <v>0</v>
          </cell>
          <cell r="HP186">
            <v>227934</v>
          </cell>
          <cell r="HQ186">
            <v>704284</v>
          </cell>
          <cell r="HR186">
            <v>312880</v>
          </cell>
          <cell r="HS186">
            <v>0</v>
          </cell>
          <cell r="HT186">
            <v>50514</v>
          </cell>
          <cell r="HU186">
            <v>56274</v>
          </cell>
          <cell r="HV186">
            <v>0</v>
          </cell>
          <cell r="HW186">
            <v>287049</v>
          </cell>
          <cell r="HX186">
            <v>0</v>
          </cell>
          <cell r="HY186">
            <v>0</v>
          </cell>
          <cell r="HZ186">
            <v>0</v>
          </cell>
          <cell r="IA186">
            <v>-14689</v>
          </cell>
          <cell r="IB186">
            <v>8724597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440386</v>
          </cell>
          <cell r="II186">
            <v>0</v>
          </cell>
          <cell r="IJ186">
            <v>64253</v>
          </cell>
          <cell r="IK186">
            <v>209963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8724597</v>
          </cell>
          <cell r="IQ186">
            <v>0</v>
          </cell>
          <cell r="IR186">
            <v>0</v>
          </cell>
          <cell r="IS186">
            <v>26.11</v>
          </cell>
          <cell r="IT186">
            <v>2</v>
          </cell>
          <cell r="IU186">
            <v>3.5259999999999998</v>
          </cell>
          <cell r="IV186">
            <v>0.21</v>
          </cell>
          <cell r="IW186">
            <v>812.3</v>
          </cell>
          <cell r="IX186">
            <v>0</v>
          </cell>
          <cell r="IY186">
            <v>19</v>
          </cell>
          <cell r="IZ186">
            <v>0</v>
          </cell>
          <cell r="JA186">
            <v>0</v>
          </cell>
          <cell r="JB186">
            <v>0</v>
          </cell>
          <cell r="JC186">
            <v>836</v>
          </cell>
          <cell r="JD186">
            <v>833</v>
          </cell>
          <cell r="JE186">
            <v>0</v>
          </cell>
          <cell r="JF186">
            <v>0</v>
          </cell>
          <cell r="JG186">
            <v>2.39</v>
          </cell>
          <cell r="JH186">
            <v>92.22</v>
          </cell>
          <cell r="JI186">
            <v>32.880000000000003</v>
          </cell>
          <cell r="JJ186">
            <v>21.18</v>
          </cell>
          <cell r="JK186">
            <v>38.159999999999997</v>
          </cell>
          <cell r="JL186">
            <v>27.4</v>
          </cell>
          <cell r="JM186">
            <v>32.07</v>
          </cell>
          <cell r="JN186">
            <v>42.48</v>
          </cell>
          <cell r="JO186">
            <v>101.95</v>
          </cell>
          <cell r="JP186">
            <v>20.41</v>
          </cell>
          <cell r="JQ186">
            <v>0.21</v>
          </cell>
          <cell r="JR186">
            <v>5</v>
          </cell>
          <cell r="JS186">
            <v>0</v>
          </cell>
          <cell r="JT186">
            <v>7637</v>
          </cell>
          <cell r="JU186">
            <v>3.64</v>
          </cell>
          <cell r="JV186">
            <v>19970</v>
          </cell>
          <cell r="JW186">
            <v>806.5</v>
          </cell>
          <cell r="JX186">
            <v>-0.41299999999999998</v>
          </cell>
          <cell r="JY186">
            <v>-3154</v>
          </cell>
          <cell r="JZ186">
            <v>-2787</v>
          </cell>
          <cell r="KA186">
            <v>852</v>
          </cell>
          <cell r="KB186">
            <v>812.3</v>
          </cell>
          <cell r="KC186">
            <v>7828</v>
          </cell>
          <cell r="KD186">
            <v>6358684</v>
          </cell>
          <cell r="KE186">
            <v>0</v>
          </cell>
          <cell r="KF186">
            <v>189907</v>
          </cell>
          <cell r="KG186">
            <v>798065</v>
          </cell>
        </row>
        <row r="187">
          <cell r="E187">
            <v>4271</v>
          </cell>
          <cell r="F187">
            <v>4271</v>
          </cell>
          <cell r="G187" t="str">
            <v>MID-PRAIRIE</v>
          </cell>
          <cell r="H187" t="str">
            <v>Mid-Prairie</v>
          </cell>
          <cell r="I187">
            <v>0</v>
          </cell>
          <cell r="J187">
            <v>0</v>
          </cell>
          <cell r="K187">
            <v>0</v>
          </cell>
          <cell r="L187">
            <v>4271</v>
          </cell>
          <cell r="M187">
            <v>7770477</v>
          </cell>
          <cell r="N187">
            <v>179120</v>
          </cell>
          <cell r="O187">
            <v>864560</v>
          </cell>
          <cell r="P187">
            <v>3300000</v>
          </cell>
          <cell r="Q187">
            <v>333750</v>
          </cell>
          <cell r="R187">
            <v>445000</v>
          </cell>
          <cell r="S187">
            <v>370250</v>
          </cell>
          <cell r="T187">
            <v>412000</v>
          </cell>
          <cell r="U187">
            <v>0</v>
          </cell>
          <cell r="V187">
            <v>8584083</v>
          </cell>
          <cell r="W187">
            <v>29843</v>
          </cell>
          <cell r="X187">
            <v>2077000</v>
          </cell>
          <cell r="Y187">
            <v>0</v>
          </cell>
          <cell r="Z187">
            <v>360000</v>
          </cell>
          <cell r="AA187">
            <v>376000</v>
          </cell>
          <cell r="AB187">
            <v>25102083</v>
          </cell>
          <cell r="AC187">
            <v>0</v>
          </cell>
          <cell r="AD187">
            <v>1110200</v>
          </cell>
          <cell r="AE187">
            <v>0</v>
          </cell>
          <cell r="AF187">
            <v>26212283</v>
          </cell>
          <cell r="AG187">
            <v>17165274</v>
          </cell>
          <cell r="AH187">
            <v>43377557</v>
          </cell>
          <cell r="AI187">
            <v>14065000</v>
          </cell>
          <cell r="AJ187">
            <v>520000</v>
          </cell>
          <cell r="AK187">
            <v>1010000</v>
          </cell>
          <cell r="AL187">
            <v>503000</v>
          </cell>
          <cell r="AM187">
            <v>1925000</v>
          </cell>
          <cell r="AN187">
            <v>388500</v>
          </cell>
          <cell r="AO187">
            <v>1680200</v>
          </cell>
          <cell r="AP187">
            <v>1130000</v>
          </cell>
          <cell r="AQ187">
            <v>0</v>
          </cell>
          <cell r="AR187">
            <v>7156700</v>
          </cell>
          <cell r="AS187">
            <v>907100</v>
          </cell>
          <cell r="AT187">
            <v>8172496</v>
          </cell>
          <cell r="AU187">
            <v>2766231</v>
          </cell>
          <cell r="AV187">
            <v>657381</v>
          </cell>
          <cell r="AW187">
            <v>11596108</v>
          </cell>
          <cell r="AX187">
            <v>33724908</v>
          </cell>
          <cell r="AY187">
            <v>1110200</v>
          </cell>
          <cell r="AZ187">
            <v>34835108</v>
          </cell>
          <cell r="BA187">
            <v>8542449</v>
          </cell>
          <cell r="BB187">
            <v>43377557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20</v>
          </cell>
          <cell r="BZ187">
            <v>2025</v>
          </cell>
          <cell r="CA187">
            <v>2029</v>
          </cell>
          <cell r="CB187">
            <v>10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6</v>
          </cell>
          <cell r="CN187">
            <v>2022</v>
          </cell>
          <cell r="CO187">
            <v>2031</v>
          </cell>
          <cell r="CP187">
            <v>1.2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2.7</v>
          </cell>
          <cell r="CY187">
            <v>0</v>
          </cell>
          <cell r="CZ187">
            <v>4</v>
          </cell>
          <cell r="DA187">
            <v>946877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3</v>
          </cell>
          <cell r="DI187">
            <v>736014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4734241</v>
          </cell>
          <cell r="DY187">
            <v>325462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5059703</v>
          </cell>
          <cell r="EG187">
            <v>575000</v>
          </cell>
          <cell r="EH187">
            <v>0</v>
          </cell>
          <cell r="EI187">
            <v>4734241</v>
          </cell>
          <cell r="EJ187">
            <v>0</v>
          </cell>
          <cell r="EK187">
            <v>426472</v>
          </cell>
          <cell r="EL187">
            <v>426472</v>
          </cell>
          <cell r="EM187">
            <v>202404</v>
          </cell>
          <cell r="EN187">
            <v>628876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1656031</v>
          </cell>
          <cell r="ET187">
            <v>0</v>
          </cell>
          <cell r="EU187">
            <v>7919609</v>
          </cell>
          <cell r="EV187">
            <v>0</v>
          </cell>
          <cell r="EW187">
            <v>8.42089</v>
          </cell>
          <cell r="EX187">
            <v>0.95831999999999995</v>
          </cell>
          <cell r="EY187">
            <v>0</v>
          </cell>
          <cell r="EZ187">
            <v>0</v>
          </cell>
          <cell r="FA187">
            <v>0.69532000000000005</v>
          </cell>
          <cell r="FB187">
            <v>0.33</v>
          </cell>
          <cell r="FC187">
            <v>0</v>
          </cell>
          <cell r="FD187">
            <v>0</v>
          </cell>
          <cell r="FE187">
            <v>2.7</v>
          </cell>
          <cell r="FF187">
            <v>0</v>
          </cell>
          <cell r="FG187">
            <v>13.10453</v>
          </cell>
          <cell r="FH187">
            <v>0</v>
          </cell>
          <cell r="FI187">
            <v>0</v>
          </cell>
          <cell r="FJ187">
            <v>7.8902599999999996</v>
          </cell>
          <cell r="FK187">
            <v>0.53063000000000005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12961079</v>
          </cell>
          <cell r="GK187">
            <v>7413</v>
          </cell>
          <cell r="GL187">
            <v>9329261</v>
          </cell>
          <cell r="GM187">
            <v>0</v>
          </cell>
          <cell r="GN187">
            <v>221849</v>
          </cell>
          <cell r="GO187">
            <v>1101275</v>
          </cell>
          <cell r="GP187">
            <v>454846</v>
          </cell>
          <cell r="GQ187">
            <v>0</v>
          </cell>
          <cell r="GR187">
            <v>78093</v>
          </cell>
          <cell r="GS187">
            <v>85831</v>
          </cell>
          <cell r="GT187">
            <v>0</v>
          </cell>
          <cell r="GU187">
            <v>254665</v>
          </cell>
          <cell r="GV187">
            <v>0</v>
          </cell>
          <cell r="GW187">
            <v>0</v>
          </cell>
          <cell r="GX187">
            <v>0</v>
          </cell>
          <cell r="GY187">
            <v>-7227</v>
          </cell>
          <cell r="GZ187">
            <v>12961079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716954</v>
          </cell>
          <cell r="HG187">
            <v>0</v>
          </cell>
          <cell r="HH187">
            <v>60116</v>
          </cell>
          <cell r="HI187">
            <v>226097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9375017</v>
          </cell>
          <cell r="HO187">
            <v>47537</v>
          </cell>
          <cell r="HP187">
            <v>263675</v>
          </cell>
          <cell r="HQ187">
            <v>1145250</v>
          </cell>
          <cell r="HR187">
            <v>458813</v>
          </cell>
          <cell r="HS187">
            <v>0</v>
          </cell>
          <cell r="HT187">
            <v>78135</v>
          </cell>
          <cell r="HU187">
            <v>85891</v>
          </cell>
          <cell r="HV187">
            <v>0</v>
          </cell>
          <cell r="HW187">
            <v>253630</v>
          </cell>
          <cell r="HX187">
            <v>0</v>
          </cell>
          <cell r="HY187">
            <v>0</v>
          </cell>
          <cell r="HZ187">
            <v>0</v>
          </cell>
          <cell r="IA187">
            <v>58563</v>
          </cell>
          <cell r="IB187">
            <v>13203980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728457</v>
          </cell>
          <cell r="II187">
            <v>0</v>
          </cell>
          <cell r="IJ187">
            <v>72443</v>
          </cell>
          <cell r="IK187">
            <v>278678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13203980</v>
          </cell>
          <cell r="IQ187">
            <v>0</v>
          </cell>
          <cell r="IR187">
            <v>0.6</v>
          </cell>
          <cell r="IS187">
            <v>27.32</v>
          </cell>
          <cell r="IT187">
            <v>30</v>
          </cell>
          <cell r="IU187">
            <v>4.5949999999999998</v>
          </cell>
          <cell r="IV187">
            <v>2.62</v>
          </cell>
          <cell r="IW187">
            <v>1194.0999999999999</v>
          </cell>
          <cell r="IX187">
            <v>0</v>
          </cell>
          <cell r="IY187">
            <v>31</v>
          </cell>
          <cell r="IZ187">
            <v>0</v>
          </cell>
          <cell r="JA187">
            <v>0</v>
          </cell>
          <cell r="JB187">
            <v>0</v>
          </cell>
          <cell r="JC187">
            <v>529</v>
          </cell>
          <cell r="JD187">
            <v>543</v>
          </cell>
          <cell r="JE187">
            <v>0</v>
          </cell>
          <cell r="JF187">
            <v>0</v>
          </cell>
          <cell r="JG187">
            <v>1.51</v>
          </cell>
          <cell r="JH187">
            <v>150</v>
          </cell>
          <cell r="JI187">
            <v>49.32</v>
          </cell>
          <cell r="JJ187">
            <v>38.76</v>
          </cell>
          <cell r="JK187">
            <v>61.92</v>
          </cell>
          <cell r="JL187">
            <v>39.729999999999997</v>
          </cell>
          <cell r="JM187">
            <v>35.72</v>
          </cell>
          <cell r="JN187">
            <v>60.48</v>
          </cell>
          <cell r="JO187">
            <v>135.93</v>
          </cell>
          <cell r="JP187">
            <v>25.57</v>
          </cell>
          <cell r="JQ187">
            <v>2.93</v>
          </cell>
          <cell r="JR187">
            <v>61</v>
          </cell>
          <cell r="JS187">
            <v>0.3</v>
          </cell>
          <cell r="JT187">
            <v>7635</v>
          </cell>
          <cell r="JU187">
            <v>4.5110000000000001</v>
          </cell>
          <cell r="JV187">
            <v>20847</v>
          </cell>
          <cell r="JW187">
            <v>1227.9000000000001</v>
          </cell>
          <cell r="JX187">
            <v>1.9790000000000001</v>
          </cell>
          <cell r="JY187">
            <v>-160</v>
          </cell>
          <cell r="JZ187">
            <v>13356</v>
          </cell>
          <cell r="KA187">
            <v>515</v>
          </cell>
          <cell r="KB187">
            <v>1194.0999999999999</v>
          </cell>
          <cell r="KC187">
            <v>7826</v>
          </cell>
          <cell r="KD187">
            <v>9345027</v>
          </cell>
          <cell r="KE187">
            <v>123740</v>
          </cell>
          <cell r="KF187">
            <v>258344</v>
          </cell>
          <cell r="KG187">
            <v>1063788</v>
          </cell>
        </row>
        <row r="188">
          <cell r="E188">
            <v>4269</v>
          </cell>
          <cell r="F188">
            <v>4269</v>
          </cell>
          <cell r="G188" t="str">
            <v>MIDLAND</v>
          </cell>
          <cell r="H188" t="str">
            <v>Midland</v>
          </cell>
          <cell r="I188">
            <v>0</v>
          </cell>
          <cell r="J188">
            <v>0</v>
          </cell>
          <cell r="K188">
            <v>0</v>
          </cell>
          <cell r="L188">
            <v>4269</v>
          </cell>
          <cell r="M188">
            <v>4884088</v>
          </cell>
          <cell r="N188">
            <v>116334</v>
          </cell>
          <cell r="O188">
            <v>340884</v>
          </cell>
          <cell r="P188">
            <v>550000</v>
          </cell>
          <cell r="Q188">
            <v>98500</v>
          </cell>
          <cell r="R188">
            <v>120000</v>
          </cell>
          <cell r="S188">
            <v>98500</v>
          </cell>
          <cell r="T188">
            <v>177500</v>
          </cell>
          <cell r="U188">
            <v>125000</v>
          </cell>
          <cell r="V188">
            <v>3468806</v>
          </cell>
          <cell r="W188">
            <v>10025</v>
          </cell>
          <cell r="X188">
            <v>890500</v>
          </cell>
          <cell r="Y188">
            <v>0</v>
          </cell>
          <cell r="Z188">
            <v>50000</v>
          </cell>
          <cell r="AA188">
            <v>700000</v>
          </cell>
          <cell r="AB188">
            <v>11630137</v>
          </cell>
          <cell r="AC188">
            <v>0</v>
          </cell>
          <cell r="AD188">
            <v>8900000</v>
          </cell>
          <cell r="AE188">
            <v>220000</v>
          </cell>
          <cell r="AF188">
            <v>20750137</v>
          </cell>
          <cell r="AG188">
            <v>5035428</v>
          </cell>
          <cell r="AH188">
            <v>25785565</v>
          </cell>
          <cell r="AI188">
            <v>6585000</v>
          </cell>
          <cell r="AJ188">
            <v>330000</v>
          </cell>
          <cell r="AK188">
            <v>205000</v>
          </cell>
          <cell r="AL188">
            <v>376000</v>
          </cell>
          <cell r="AM188">
            <v>443000</v>
          </cell>
          <cell r="AN188">
            <v>275000</v>
          </cell>
          <cell r="AO188">
            <v>790000</v>
          </cell>
          <cell r="AP188">
            <v>700000</v>
          </cell>
          <cell r="AQ188">
            <v>0</v>
          </cell>
          <cell r="AR188">
            <v>3119000</v>
          </cell>
          <cell r="AS188">
            <v>340000</v>
          </cell>
          <cell r="AT188">
            <v>8500000</v>
          </cell>
          <cell r="AU188">
            <v>672556</v>
          </cell>
          <cell r="AV188">
            <v>268169</v>
          </cell>
          <cell r="AW188">
            <v>9440725</v>
          </cell>
          <cell r="AX188">
            <v>19484725</v>
          </cell>
          <cell r="AY188">
            <v>0</v>
          </cell>
          <cell r="AZ188">
            <v>19484725</v>
          </cell>
          <cell r="BA188">
            <v>6300840</v>
          </cell>
          <cell r="BB188">
            <v>25785565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20</v>
          </cell>
          <cell r="BZ188">
            <v>2025</v>
          </cell>
          <cell r="CA188">
            <v>2029</v>
          </cell>
          <cell r="CB188">
            <v>10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20</v>
          </cell>
          <cell r="CN188">
            <v>2017</v>
          </cell>
          <cell r="CO188">
            <v>2026</v>
          </cell>
          <cell r="CP188">
            <v>0.67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4.05</v>
          </cell>
          <cell r="CY188">
            <v>0</v>
          </cell>
          <cell r="CZ188">
            <v>9</v>
          </cell>
          <cell r="DA188">
            <v>389692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1</v>
          </cell>
          <cell r="DI188">
            <v>202356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2320105</v>
          </cell>
          <cell r="DY188">
            <v>26885</v>
          </cell>
          <cell r="DZ188">
            <v>0</v>
          </cell>
          <cell r="EA188">
            <v>0</v>
          </cell>
          <cell r="EB188">
            <v>0</v>
          </cell>
          <cell r="EC188">
            <v>1708630</v>
          </cell>
          <cell r="ED188">
            <v>0</v>
          </cell>
          <cell r="EE188">
            <v>0</v>
          </cell>
          <cell r="EF188">
            <v>4055620</v>
          </cell>
          <cell r="EG188">
            <v>0</v>
          </cell>
          <cell r="EH188">
            <v>0</v>
          </cell>
          <cell r="EI188">
            <v>4028735</v>
          </cell>
          <cell r="EJ188">
            <v>0</v>
          </cell>
          <cell r="EK188">
            <v>169834</v>
          </cell>
          <cell r="EL188">
            <v>169834</v>
          </cell>
          <cell r="EM188">
            <v>99668</v>
          </cell>
          <cell r="EN188">
            <v>269502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688551</v>
          </cell>
          <cell r="ET188">
            <v>0</v>
          </cell>
          <cell r="EU188">
            <v>5013672</v>
          </cell>
          <cell r="EV188">
            <v>0</v>
          </cell>
          <cell r="EW188">
            <v>13.45417</v>
          </cell>
          <cell r="EX188">
            <v>0</v>
          </cell>
          <cell r="EY188">
            <v>0</v>
          </cell>
          <cell r="EZ188">
            <v>0</v>
          </cell>
          <cell r="FA188">
            <v>0.56232000000000004</v>
          </cell>
          <cell r="FB188">
            <v>0.33</v>
          </cell>
          <cell r="FC188">
            <v>0</v>
          </cell>
          <cell r="FD188">
            <v>0</v>
          </cell>
          <cell r="FE188">
            <v>2.2797900000000002</v>
          </cell>
          <cell r="FF188">
            <v>0</v>
          </cell>
          <cell r="FG188">
            <v>16.626280000000001</v>
          </cell>
          <cell r="FH188">
            <v>0</v>
          </cell>
          <cell r="FI188">
            <v>0</v>
          </cell>
          <cell r="FJ188">
            <v>13.36515</v>
          </cell>
          <cell r="FK188">
            <v>8.9020000000000002E-2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5650576</v>
          </cell>
          <cell r="GK188">
            <v>7467</v>
          </cell>
          <cell r="GL188">
            <v>3841772</v>
          </cell>
          <cell r="GM188">
            <v>0</v>
          </cell>
          <cell r="GN188">
            <v>185600</v>
          </cell>
          <cell r="GO188">
            <v>623196</v>
          </cell>
          <cell r="GP188">
            <v>193297</v>
          </cell>
          <cell r="GQ188">
            <v>0</v>
          </cell>
          <cell r="GR188">
            <v>31382</v>
          </cell>
          <cell r="GS188">
            <v>34492</v>
          </cell>
          <cell r="GT188">
            <v>0</v>
          </cell>
          <cell r="GU188">
            <v>149946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5650576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314948</v>
          </cell>
          <cell r="HG188">
            <v>0</v>
          </cell>
          <cell r="HH188">
            <v>37450</v>
          </cell>
          <cell r="HI188">
            <v>107489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3858340</v>
          </cell>
          <cell r="HO188">
            <v>21850</v>
          </cell>
          <cell r="HP188">
            <v>200860</v>
          </cell>
          <cell r="HQ188">
            <v>583903</v>
          </cell>
          <cell r="HR188">
            <v>192376</v>
          </cell>
          <cell r="HS188">
            <v>921</v>
          </cell>
          <cell r="HT188">
            <v>31577</v>
          </cell>
          <cell r="HU188">
            <v>34712</v>
          </cell>
          <cell r="HV188">
            <v>0</v>
          </cell>
          <cell r="HW188">
            <v>149878</v>
          </cell>
          <cell r="HX188">
            <v>0</v>
          </cell>
          <cell r="HY188">
            <v>0</v>
          </cell>
          <cell r="HZ188">
            <v>0</v>
          </cell>
          <cell r="IA188">
            <v>-30645</v>
          </cell>
          <cell r="IB188">
            <v>5627989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320348</v>
          </cell>
          <cell r="II188">
            <v>0</v>
          </cell>
          <cell r="IJ188">
            <v>46331</v>
          </cell>
          <cell r="IK188">
            <v>80278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5627989</v>
          </cell>
          <cell r="IQ188">
            <v>0</v>
          </cell>
          <cell r="IR188">
            <v>0</v>
          </cell>
          <cell r="IS188">
            <v>22.97</v>
          </cell>
          <cell r="IT188">
            <v>6</v>
          </cell>
          <cell r="IU188">
            <v>2.7330000000000001</v>
          </cell>
          <cell r="IV188">
            <v>0.42</v>
          </cell>
          <cell r="IW188">
            <v>489.6</v>
          </cell>
          <cell r="IX188">
            <v>0</v>
          </cell>
          <cell r="IY188">
            <v>9</v>
          </cell>
          <cell r="IZ188">
            <v>0</v>
          </cell>
          <cell r="JA188">
            <v>0</v>
          </cell>
          <cell r="JB188">
            <v>0</v>
          </cell>
          <cell r="JC188">
            <v>223</v>
          </cell>
          <cell r="JD188">
            <v>230</v>
          </cell>
          <cell r="JE188">
            <v>0</v>
          </cell>
          <cell r="JF188">
            <v>0</v>
          </cell>
          <cell r="JG188">
            <v>0.64</v>
          </cell>
          <cell r="JH188">
            <v>75.94</v>
          </cell>
          <cell r="JI188">
            <v>15.07</v>
          </cell>
          <cell r="JJ188">
            <v>32.07</v>
          </cell>
          <cell r="JK188">
            <v>28.8</v>
          </cell>
          <cell r="JL188">
            <v>13.7</v>
          </cell>
          <cell r="JM188">
            <v>26.64</v>
          </cell>
          <cell r="JN188">
            <v>33.840000000000003</v>
          </cell>
          <cell r="JO188">
            <v>74.180000000000007</v>
          </cell>
          <cell r="JP188">
            <v>24.7</v>
          </cell>
          <cell r="JQ188">
            <v>0.84</v>
          </cell>
          <cell r="JR188">
            <v>5</v>
          </cell>
          <cell r="JS188">
            <v>0</v>
          </cell>
          <cell r="JT188">
            <v>7689</v>
          </cell>
          <cell r="JU188">
            <v>2.5249999999999999</v>
          </cell>
          <cell r="JV188">
            <v>37675</v>
          </cell>
          <cell r="JW188">
            <v>501.8</v>
          </cell>
          <cell r="JX188">
            <v>-2.2629999999999999</v>
          </cell>
          <cell r="JY188">
            <v>-2022</v>
          </cell>
          <cell r="JZ188">
            <v>-15273</v>
          </cell>
          <cell r="KA188">
            <v>218</v>
          </cell>
          <cell r="KB188">
            <v>489.6</v>
          </cell>
          <cell r="KC188">
            <v>7880</v>
          </cell>
          <cell r="KD188">
            <v>3858048</v>
          </cell>
          <cell r="KE188">
            <v>38875</v>
          </cell>
          <cell r="KF188">
            <v>221152</v>
          </cell>
          <cell r="KG188">
            <v>584538</v>
          </cell>
        </row>
        <row r="189">
          <cell r="E189">
            <v>4356</v>
          </cell>
          <cell r="F189">
            <v>4356</v>
          </cell>
          <cell r="G189" t="str">
            <v>MISSOURI VALLEY</v>
          </cell>
          <cell r="H189" t="str">
            <v>Missouri Valley</v>
          </cell>
          <cell r="I189">
            <v>0</v>
          </cell>
          <cell r="J189">
            <v>0</v>
          </cell>
          <cell r="K189">
            <v>0</v>
          </cell>
          <cell r="L189">
            <v>4356</v>
          </cell>
          <cell r="M189">
            <v>4832408</v>
          </cell>
          <cell r="N189">
            <v>99445</v>
          </cell>
          <cell r="O189">
            <v>44534</v>
          </cell>
          <cell r="P189">
            <v>300000</v>
          </cell>
          <cell r="Q189">
            <v>141110</v>
          </cell>
          <cell r="R189">
            <v>168000</v>
          </cell>
          <cell r="S189">
            <v>190000</v>
          </cell>
          <cell r="T189">
            <v>404500</v>
          </cell>
          <cell r="U189">
            <v>0</v>
          </cell>
          <cell r="V189">
            <v>5393094</v>
          </cell>
          <cell r="W189">
            <v>18072</v>
          </cell>
          <cell r="X189">
            <v>1080000</v>
          </cell>
          <cell r="Y189">
            <v>0</v>
          </cell>
          <cell r="Z189">
            <v>140000</v>
          </cell>
          <cell r="AA189">
            <v>395000</v>
          </cell>
          <cell r="AB189">
            <v>13206163</v>
          </cell>
          <cell r="AC189">
            <v>0</v>
          </cell>
          <cell r="AD189">
            <v>866845</v>
          </cell>
          <cell r="AE189">
            <v>0</v>
          </cell>
          <cell r="AF189">
            <v>14073008</v>
          </cell>
          <cell r="AG189">
            <v>4951055</v>
          </cell>
          <cell r="AH189">
            <v>19024063</v>
          </cell>
          <cell r="AI189">
            <v>7607000</v>
          </cell>
          <cell r="AJ189">
            <v>479000</v>
          </cell>
          <cell r="AK189">
            <v>384000</v>
          </cell>
          <cell r="AL189">
            <v>335000</v>
          </cell>
          <cell r="AM189">
            <v>630250</v>
          </cell>
          <cell r="AN189">
            <v>277200</v>
          </cell>
          <cell r="AO189">
            <v>1388000</v>
          </cell>
          <cell r="AP189">
            <v>635860</v>
          </cell>
          <cell r="AQ189">
            <v>0</v>
          </cell>
          <cell r="AR189">
            <v>4129310</v>
          </cell>
          <cell r="AS189">
            <v>810000</v>
          </cell>
          <cell r="AT189">
            <v>150000</v>
          </cell>
          <cell r="AU189">
            <v>1195000</v>
          </cell>
          <cell r="AV189">
            <v>410642</v>
          </cell>
          <cell r="AW189">
            <v>1755642</v>
          </cell>
          <cell r="AX189">
            <v>14301952</v>
          </cell>
          <cell r="AY189">
            <v>866845</v>
          </cell>
          <cell r="AZ189">
            <v>15168797</v>
          </cell>
          <cell r="BA189">
            <v>3855266</v>
          </cell>
          <cell r="BB189">
            <v>19024063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20</v>
          </cell>
          <cell r="BZ189">
            <v>2024</v>
          </cell>
          <cell r="CA189">
            <v>2028</v>
          </cell>
          <cell r="CB189">
            <v>10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2018</v>
          </cell>
          <cell r="CO189">
            <v>2027</v>
          </cell>
          <cell r="CP189">
            <v>1.34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0.13500000000000001</v>
          </cell>
          <cell r="CX189">
            <v>2.7</v>
          </cell>
          <cell r="CY189">
            <v>0</v>
          </cell>
          <cell r="CZ189">
            <v>4</v>
          </cell>
          <cell r="DA189">
            <v>588068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501368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3101046</v>
          </cell>
          <cell r="DY189">
            <v>307556</v>
          </cell>
          <cell r="DZ189">
            <v>0</v>
          </cell>
          <cell r="EA189">
            <v>0</v>
          </cell>
          <cell r="EB189">
            <v>0</v>
          </cell>
          <cell r="EC189">
            <v>420000</v>
          </cell>
          <cell r="ED189">
            <v>0</v>
          </cell>
          <cell r="EE189">
            <v>0</v>
          </cell>
          <cell r="EF189">
            <v>3828602</v>
          </cell>
          <cell r="EG189">
            <v>100000</v>
          </cell>
          <cell r="EH189">
            <v>0</v>
          </cell>
          <cell r="EI189">
            <v>3521046</v>
          </cell>
          <cell r="EJ189">
            <v>344934</v>
          </cell>
          <cell r="EK189">
            <v>156434</v>
          </cell>
          <cell r="EL189">
            <v>501368</v>
          </cell>
          <cell r="EM189">
            <v>123471</v>
          </cell>
          <cell r="EN189">
            <v>624839</v>
          </cell>
          <cell r="EO189">
            <v>0</v>
          </cell>
          <cell r="EP189">
            <v>0</v>
          </cell>
          <cell r="EQ189">
            <v>0</v>
          </cell>
          <cell r="ER189">
            <v>50511</v>
          </cell>
          <cell r="ES189">
            <v>327706</v>
          </cell>
          <cell r="ET189">
            <v>0</v>
          </cell>
          <cell r="EU189">
            <v>4931656</v>
          </cell>
          <cell r="EV189">
            <v>0</v>
          </cell>
          <cell r="EW189">
            <v>10.232659999999999</v>
          </cell>
          <cell r="EX189">
            <v>0.26727000000000001</v>
          </cell>
          <cell r="EY189">
            <v>0</v>
          </cell>
          <cell r="EZ189">
            <v>0</v>
          </cell>
          <cell r="FA189">
            <v>1.34</v>
          </cell>
          <cell r="FB189">
            <v>0.33</v>
          </cell>
          <cell r="FC189">
            <v>0</v>
          </cell>
          <cell r="FD189">
            <v>0.13500000000000001</v>
          </cell>
          <cell r="FE189">
            <v>0.87585999999999997</v>
          </cell>
          <cell r="FF189">
            <v>0</v>
          </cell>
          <cell r="FG189">
            <v>13.18079</v>
          </cell>
          <cell r="FH189">
            <v>0</v>
          </cell>
          <cell r="FI189">
            <v>0</v>
          </cell>
          <cell r="FJ189">
            <v>9.41066</v>
          </cell>
          <cell r="FK189">
            <v>0.82199999999999995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8127354</v>
          </cell>
          <cell r="GK189">
            <v>7413</v>
          </cell>
          <cell r="GL189">
            <v>5725060</v>
          </cell>
          <cell r="GM189">
            <v>0</v>
          </cell>
          <cell r="GN189">
            <v>180232</v>
          </cell>
          <cell r="GO189">
            <v>841079</v>
          </cell>
          <cell r="GP189">
            <v>287181</v>
          </cell>
          <cell r="GQ189">
            <v>965</v>
          </cell>
          <cell r="GR189">
            <v>47020</v>
          </cell>
          <cell r="GS189">
            <v>51983</v>
          </cell>
          <cell r="GT189">
            <v>0</v>
          </cell>
          <cell r="GU189">
            <v>156280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8127354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439799</v>
          </cell>
          <cell r="HG189">
            <v>0</v>
          </cell>
          <cell r="HH189">
            <v>48009</v>
          </cell>
          <cell r="HI189">
            <v>144554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5822451</v>
          </cell>
          <cell r="HO189">
            <v>0</v>
          </cell>
          <cell r="HP189">
            <v>189501</v>
          </cell>
          <cell r="HQ189">
            <v>878101</v>
          </cell>
          <cell r="HR189">
            <v>293069</v>
          </cell>
          <cell r="HS189">
            <v>0</v>
          </cell>
          <cell r="HT189">
            <v>47933</v>
          </cell>
          <cell r="HU189">
            <v>52991</v>
          </cell>
          <cell r="HV189">
            <v>0</v>
          </cell>
          <cell r="HW189">
            <v>158288</v>
          </cell>
          <cell r="HX189">
            <v>0</v>
          </cell>
          <cell r="HY189">
            <v>0</v>
          </cell>
          <cell r="HZ189">
            <v>0</v>
          </cell>
          <cell r="IA189">
            <v>1149</v>
          </cell>
          <cell r="IB189">
            <v>8286224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447455</v>
          </cell>
          <cell r="II189">
            <v>0</v>
          </cell>
          <cell r="IJ189">
            <v>58953</v>
          </cell>
          <cell r="IK189">
            <v>114525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8286224</v>
          </cell>
          <cell r="IQ189">
            <v>0</v>
          </cell>
          <cell r="IR189">
            <v>0</v>
          </cell>
          <cell r="IS189">
            <v>21.1</v>
          </cell>
          <cell r="IT189">
            <v>8</v>
          </cell>
          <cell r="IU189">
            <v>3.72</v>
          </cell>
          <cell r="IV189">
            <v>0</v>
          </cell>
          <cell r="IW189">
            <v>725.8</v>
          </cell>
          <cell r="IX189">
            <v>0</v>
          </cell>
          <cell r="IY189">
            <v>19</v>
          </cell>
          <cell r="IZ189">
            <v>0</v>
          </cell>
          <cell r="JA189">
            <v>0</v>
          </cell>
          <cell r="JB189">
            <v>0</v>
          </cell>
          <cell r="JC189">
            <v>614</v>
          </cell>
          <cell r="JD189">
            <v>626</v>
          </cell>
          <cell r="JE189">
            <v>0</v>
          </cell>
          <cell r="JF189">
            <v>0</v>
          </cell>
          <cell r="JG189">
            <v>1.73</v>
          </cell>
          <cell r="JH189">
            <v>115.01</v>
          </cell>
          <cell r="JI189">
            <v>35.619999999999997</v>
          </cell>
          <cell r="JJ189">
            <v>21.79</v>
          </cell>
          <cell r="JK189">
            <v>57.6</v>
          </cell>
          <cell r="JL189">
            <v>27.4</v>
          </cell>
          <cell r="JM189">
            <v>23.61</v>
          </cell>
          <cell r="JN189">
            <v>64.08</v>
          </cell>
          <cell r="JO189">
            <v>115.09</v>
          </cell>
          <cell r="JP189">
            <v>23.96</v>
          </cell>
          <cell r="JQ189">
            <v>0.42</v>
          </cell>
          <cell r="JR189">
            <v>8</v>
          </cell>
          <cell r="JS189">
            <v>0</v>
          </cell>
          <cell r="JT189">
            <v>7635</v>
          </cell>
          <cell r="JU189">
            <v>3.351</v>
          </cell>
          <cell r="JV189">
            <v>519</v>
          </cell>
          <cell r="JW189">
            <v>762.6</v>
          </cell>
          <cell r="JX189">
            <v>-4.0839999999999996</v>
          </cell>
          <cell r="JY189">
            <v>-31181</v>
          </cell>
          <cell r="JZ189">
            <v>-27563</v>
          </cell>
          <cell r="KA189">
            <v>592</v>
          </cell>
          <cell r="KB189">
            <v>725.8</v>
          </cell>
          <cell r="KC189">
            <v>7826</v>
          </cell>
          <cell r="KD189">
            <v>5680111</v>
          </cell>
          <cell r="KE189">
            <v>200565</v>
          </cell>
          <cell r="KF189">
            <v>217023</v>
          </cell>
          <cell r="KG189">
            <v>900694</v>
          </cell>
        </row>
        <row r="190">
          <cell r="E190">
            <v>4149</v>
          </cell>
          <cell r="F190">
            <v>4149</v>
          </cell>
          <cell r="G190" t="str">
            <v>MOC-FLOYD VALLEY</v>
          </cell>
          <cell r="H190" t="str">
            <v>Moc-Floyd Valley</v>
          </cell>
          <cell r="I190">
            <v>0</v>
          </cell>
          <cell r="J190">
            <v>0</v>
          </cell>
          <cell r="K190">
            <v>0</v>
          </cell>
          <cell r="L190">
            <v>4149</v>
          </cell>
          <cell r="M190">
            <v>10526341</v>
          </cell>
          <cell r="N190">
            <v>69521</v>
          </cell>
          <cell r="O190">
            <v>249701</v>
          </cell>
          <cell r="P190">
            <v>455000</v>
          </cell>
          <cell r="Q190">
            <v>86500</v>
          </cell>
          <cell r="R190">
            <v>650000</v>
          </cell>
          <cell r="S190">
            <v>425000</v>
          </cell>
          <cell r="T190">
            <v>761185</v>
          </cell>
          <cell r="U190">
            <v>0</v>
          </cell>
          <cell r="V190">
            <v>10788691</v>
          </cell>
          <cell r="W190">
            <v>33601</v>
          </cell>
          <cell r="X190">
            <v>2043237</v>
          </cell>
          <cell r="Y190">
            <v>0</v>
          </cell>
          <cell r="Z190">
            <v>135000</v>
          </cell>
          <cell r="AA190">
            <v>1155000</v>
          </cell>
          <cell r="AB190">
            <v>27378777</v>
          </cell>
          <cell r="AC190">
            <v>0</v>
          </cell>
          <cell r="AD190">
            <v>762616</v>
          </cell>
          <cell r="AE190">
            <v>1000</v>
          </cell>
          <cell r="AF190">
            <v>28142393</v>
          </cell>
          <cell r="AG190">
            <v>9795931</v>
          </cell>
          <cell r="AH190">
            <v>37938324</v>
          </cell>
          <cell r="AI190">
            <v>14736526</v>
          </cell>
          <cell r="AJ190">
            <v>739562</v>
          </cell>
          <cell r="AK190">
            <v>1405795</v>
          </cell>
          <cell r="AL190">
            <v>552637</v>
          </cell>
          <cell r="AM190">
            <v>1053142</v>
          </cell>
          <cell r="AN190">
            <v>184330</v>
          </cell>
          <cell r="AO190">
            <v>2167711</v>
          </cell>
          <cell r="AP190">
            <v>1268016</v>
          </cell>
          <cell r="AQ190">
            <v>0</v>
          </cell>
          <cell r="AR190">
            <v>7371193</v>
          </cell>
          <cell r="AS190">
            <v>1397481</v>
          </cell>
          <cell r="AT190">
            <v>2200000</v>
          </cell>
          <cell r="AU190">
            <v>3070041</v>
          </cell>
          <cell r="AV190">
            <v>920822</v>
          </cell>
          <cell r="AW190">
            <v>6190863</v>
          </cell>
          <cell r="AX190">
            <v>29696063</v>
          </cell>
          <cell r="AY190">
            <v>762616</v>
          </cell>
          <cell r="AZ190">
            <v>30458679</v>
          </cell>
          <cell r="BA190">
            <v>7479645</v>
          </cell>
          <cell r="BB190">
            <v>37938324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20</v>
          </cell>
          <cell r="BZ190">
            <v>2024</v>
          </cell>
          <cell r="CA190">
            <v>2028</v>
          </cell>
          <cell r="CB190">
            <v>10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2.7</v>
          </cell>
          <cell r="CY190">
            <v>0</v>
          </cell>
          <cell r="CZ190">
            <v>1</v>
          </cell>
          <cell r="DA190">
            <v>1179584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6514264</v>
          </cell>
          <cell r="DY190">
            <v>811274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7325538</v>
          </cell>
          <cell r="EG190">
            <v>600000</v>
          </cell>
          <cell r="EH190">
            <v>0</v>
          </cell>
          <cell r="EI190">
            <v>6514264</v>
          </cell>
          <cell r="EJ190">
            <v>0</v>
          </cell>
          <cell r="EK190">
            <v>0</v>
          </cell>
          <cell r="EL190">
            <v>0</v>
          </cell>
          <cell r="EM190">
            <v>287133</v>
          </cell>
          <cell r="EN190">
            <v>287133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2346825</v>
          </cell>
          <cell r="ET190">
            <v>0</v>
          </cell>
          <cell r="EU190">
            <v>10559496</v>
          </cell>
          <cell r="EV190">
            <v>0</v>
          </cell>
          <cell r="EW190">
            <v>8.7108000000000008</v>
          </cell>
          <cell r="EX190">
            <v>0.71643999999999997</v>
          </cell>
          <cell r="EY190">
            <v>0</v>
          </cell>
          <cell r="EZ190">
            <v>0</v>
          </cell>
          <cell r="FA190">
            <v>0</v>
          </cell>
          <cell r="FB190">
            <v>0.33</v>
          </cell>
          <cell r="FC190">
            <v>0</v>
          </cell>
          <cell r="FD190">
            <v>0</v>
          </cell>
          <cell r="FE190">
            <v>2.69719</v>
          </cell>
          <cell r="FF190">
            <v>0</v>
          </cell>
          <cell r="FG190">
            <v>12.45443</v>
          </cell>
          <cell r="FH190">
            <v>0</v>
          </cell>
          <cell r="FI190">
            <v>0</v>
          </cell>
          <cell r="FJ190">
            <v>7.77841</v>
          </cell>
          <cell r="FK190">
            <v>0.93239000000000005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16091599</v>
          </cell>
          <cell r="GK190">
            <v>7418</v>
          </cell>
          <cell r="GL190">
            <v>11385146</v>
          </cell>
          <cell r="GM190">
            <v>0</v>
          </cell>
          <cell r="GN190">
            <v>273049</v>
          </cell>
          <cell r="GO190">
            <v>1454299</v>
          </cell>
          <cell r="GP190">
            <v>572565</v>
          </cell>
          <cell r="GQ190">
            <v>0</v>
          </cell>
          <cell r="GR190">
            <v>125646</v>
          </cell>
          <cell r="GS190">
            <v>140751</v>
          </cell>
          <cell r="GT190">
            <v>0</v>
          </cell>
          <cell r="GU190">
            <v>422079</v>
          </cell>
          <cell r="GV190">
            <v>0</v>
          </cell>
          <cell r="GW190">
            <v>0</v>
          </cell>
          <cell r="GX190">
            <v>0</v>
          </cell>
          <cell r="GY190">
            <v>-6079</v>
          </cell>
          <cell r="GZ190">
            <v>16091599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895670</v>
          </cell>
          <cell r="HG190">
            <v>0</v>
          </cell>
          <cell r="HH190">
            <v>78206</v>
          </cell>
          <cell r="HI190">
            <v>240830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11583004</v>
          </cell>
          <cell r="HO190">
            <v>0</v>
          </cell>
          <cell r="HP190">
            <v>344136</v>
          </cell>
          <cell r="HQ190">
            <v>1590724</v>
          </cell>
          <cell r="HR190">
            <v>587162</v>
          </cell>
          <cell r="HS190">
            <v>0</v>
          </cell>
          <cell r="HT190">
            <v>128210</v>
          </cell>
          <cell r="HU190">
            <v>143566</v>
          </cell>
          <cell r="HV190">
            <v>0</v>
          </cell>
          <cell r="HW190">
            <v>427364</v>
          </cell>
          <cell r="HX190">
            <v>0</v>
          </cell>
          <cell r="HY190">
            <v>0</v>
          </cell>
          <cell r="HZ190">
            <v>0</v>
          </cell>
          <cell r="IA190">
            <v>10311</v>
          </cell>
          <cell r="IB190">
            <v>16555903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912393</v>
          </cell>
          <cell r="II190">
            <v>0</v>
          </cell>
          <cell r="IJ190">
            <v>93463</v>
          </cell>
          <cell r="IK190">
            <v>232868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16555903</v>
          </cell>
          <cell r="IQ190">
            <v>0</v>
          </cell>
          <cell r="IR190">
            <v>8.3000000000000007</v>
          </cell>
          <cell r="IS190">
            <v>14.82</v>
          </cell>
          <cell r="IT190">
            <v>545</v>
          </cell>
          <cell r="IU190">
            <v>5.8540000000000001</v>
          </cell>
          <cell r="IV190">
            <v>24.37</v>
          </cell>
          <cell r="IW190">
            <v>1506.3</v>
          </cell>
          <cell r="IX190">
            <v>0</v>
          </cell>
          <cell r="IY190">
            <v>25.5</v>
          </cell>
          <cell r="IZ190">
            <v>0</v>
          </cell>
          <cell r="JA190">
            <v>0</v>
          </cell>
          <cell r="JB190">
            <v>0</v>
          </cell>
          <cell r="JC190">
            <v>1131</v>
          </cell>
          <cell r="JD190">
            <v>1135</v>
          </cell>
          <cell r="JE190">
            <v>0</v>
          </cell>
          <cell r="JF190">
            <v>0</v>
          </cell>
          <cell r="JG190">
            <v>3.25</v>
          </cell>
          <cell r="JH190">
            <v>208.21</v>
          </cell>
          <cell r="JI190">
            <v>80.83</v>
          </cell>
          <cell r="JJ190">
            <v>49.62</v>
          </cell>
          <cell r="JK190">
            <v>77.760000000000005</v>
          </cell>
          <cell r="JL190">
            <v>65.760000000000005</v>
          </cell>
          <cell r="JM190">
            <v>61.75</v>
          </cell>
          <cell r="JN190">
            <v>73.44</v>
          </cell>
          <cell r="JO190">
            <v>200.95</v>
          </cell>
          <cell r="JP190">
            <v>16.170000000000002</v>
          </cell>
          <cell r="JQ190">
            <v>25.6</v>
          </cell>
          <cell r="JR190">
            <v>573</v>
          </cell>
          <cell r="JS190">
            <v>6.3</v>
          </cell>
          <cell r="JT190">
            <v>7640</v>
          </cell>
          <cell r="JU190">
            <v>5.6219999999999999</v>
          </cell>
          <cell r="JV190">
            <v>0</v>
          </cell>
          <cell r="JW190">
            <v>1516.1</v>
          </cell>
          <cell r="JX190">
            <v>2.5099999999999998</v>
          </cell>
          <cell r="JY190">
            <v>19176</v>
          </cell>
          <cell r="JZ190">
            <v>16940</v>
          </cell>
          <cell r="KA190">
            <v>1134</v>
          </cell>
          <cell r="KB190">
            <v>1506.3</v>
          </cell>
          <cell r="KC190">
            <v>7831</v>
          </cell>
          <cell r="KD190">
            <v>11795835</v>
          </cell>
          <cell r="KE190">
            <v>0</v>
          </cell>
          <cell r="KF190">
            <v>371127</v>
          </cell>
          <cell r="KG190">
            <v>1573639</v>
          </cell>
        </row>
        <row r="191">
          <cell r="E191">
            <v>4437</v>
          </cell>
          <cell r="F191">
            <v>4437</v>
          </cell>
          <cell r="G191" t="str">
            <v>MONTEZUMA</v>
          </cell>
          <cell r="H191" t="str">
            <v>Montezuma</v>
          </cell>
          <cell r="I191">
            <v>0</v>
          </cell>
          <cell r="J191">
            <v>0</v>
          </cell>
          <cell r="K191">
            <v>0</v>
          </cell>
          <cell r="L191">
            <v>4437</v>
          </cell>
          <cell r="M191">
            <v>4991636</v>
          </cell>
          <cell r="N191">
            <v>200359</v>
          </cell>
          <cell r="O191">
            <v>314710</v>
          </cell>
          <cell r="P191">
            <v>336000</v>
          </cell>
          <cell r="Q191">
            <v>72600</v>
          </cell>
          <cell r="R191">
            <v>158000</v>
          </cell>
          <cell r="S191">
            <v>0</v>
          </cell>
          <cell r="T191">
            <v>279600</v>
          </cell>
          <cell r="U191">
            <v>0</v>
          </cell>
          <cell r="V191">
            <v>2210065</v>
          </cell>
          <cell r="W191">
            <v>6207</v>
          </cell>
          <cell r="X191">
            <v>600200</v>
          </cell>
          <cell r="Y191">
            <v>0</v>
          </cell>
          <cell r="Z191">
            <v>82000</v>
          </cell>
          <cell r="AA191">
            <v>407000</v>
          </cell>
          <cell r="AB191">
            <v>9658377</v>
          </cell>
          <cell r="AC191">
            <v>0</v>
          </cell>
          <cell r="AD191">
            <v>630257</v>
          </cell>
          <cell r="AE191">
            <v>0</v>
          </cell>
          <cell r="AF191">
            <v>10288634</v>
          </cell>
          <cell r="AG191">
            <v>5960314</v>
          </cell>
          <cell r="AH191">
            <v>16248948</v>
          </cell>
          <cell r="AI191">
            <v>5568916</v>
          </cell>
          <cell r="AJ191">
            <v>166944</v>
          </cell>
          <cell r="AK191">
            <v>31935</v>
          </cell>
          <cell r="AL191">
            <v>251515</v>
          </cell>
          <cell r="AM191">
            <v>308695</v>
          </cell>
          <cell r="AN191">
            <v>79545</v>
          </cell>
          <cell r="AO191">
            <v>906606</v>
          </cell>
          <cell r="AP191">
            <v>317558</v>
          </cell>
          <cell r="AQ191">
            <v>0</v>
          </cell>
          <cell r="AR191">
            <v>2062798</v>
          </cell>
          <cell r="AS191">
            <v>309000</v>
          </cell>
          <cell r="AT191">
            <v>561658</v>
          </cell>
          <cell r="AU191">
            <v>989757</v>
          </cell>
          <cell r="AV191">
            <v>261865</v>
          </cell>
          <cell r="AW191">
            <v>1813280</v>
          </cell>
          <cell r="AX191">
            <v>9753994</v>
          </cell>
          <cell r="AY191">
            <v>630257</v>
          </cell>
          <cell r="AZ191">
            <v>10384251</v>
          </cell>
          <cell r="BA191">
            <v>5864697</v>
          </cell>
          <cell r="BB191">
            <v>16248948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20</v>
          </cell>
          <cell r="BZ191">
            <v>2022</v>
          </cell>
          <cell r="CA191">
            <v>2026</v>
          </cell>
          <cell r="CB191">
            <v>10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2016</v>
          </cell>
          <cell r="CO191">
            <v>2025</v>
          </cell>
          <cell r="CP191">
            <v>1.34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2.7</v>
          </cell>
          <cell r="CY191">
            <v>0</v>
          </cell>
          <cell r="CZ191">
            <v>1</v>
          </cell>
          <cell r="DA191">
            <v>364457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651236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2947847</v>
          </cell>
          <cell r="DY191">
            <v>277079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3224926</v>
          </cell>
          <cell r="EG191">
            <v>755000</v>
          </cell>
          <cell r="EH191">
            <v>0</v>
          </cell>
          <cell r="EI191">
            <v>2947847</v>
          </cell>
          <cell r="EJ191">
            <v>383450</v>
          </cell>
          <cell r="EK191">
            <v>267786</v>
          </cell>
          <cell r="EL191">
            <v>651236</v>
          </cell>
          <cell r="EM191">
            <v>160379</v>
          </cell>
          <cell r="EN191">
            <v>811615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359500</v>
          </cell>
          <cell r="ET191">
            <v>0</v>
          </cell>
          <cell r="EU191">
            <v>5151044</v>
          </cell>
          <cell r="EV191">
            <v>0</v>
          </cell>
          <cell r="EW191">
            <v>7.3750600000000004</v>
          </cell>
          <cell r="EX191">
            <v>1.7428699999999999</v>
          </cell>
          <cell r="EY191">
            <v>0</v>
          </cell>
          <cell r="EZ191">
            <v>0</v>
          </cell>
          <cell r="FA191">
            <v>1.34</v>
          </cell>
          <cell r="FB191">
            <v>0.33</v>
          </cell>
          <cell r="FC191">
            <v>0</v>
          </cell>
          <cell r="FD191">
            <v>0</v>
          </cell>
          <cell r="FE191">
            <v>0.73972000000000004</v>
          </cell>
          <cell r="FF191">
            <v>0</v>
          </cell>
          <cell r="FG191">
            <v>11.52765</v>
          </cell>
          <cell r="FH191">
            <v>0</v>
          </cell>
          <cell r="FI191">
            <v>0</v>
          </cell>
          <cell r="FJ191">
            <v>6.8049299999999997</v>
          </cell>
          <cell r="FK191">
            <v>0.57013000000000003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5218821</v>
          </cell>
          <cell r="GK191">
            <v>7413</v>
          </cell>
          <cell r="GL191">
            <v>3658316</v>
          </cell>
          <cell r="GM191">
            <v>0</v>
          </cell>
          <cell r="GN191">
            <v>170106</v>
          </cell>
          <cell r="GO191">
            <v>446707</v>
          </cell>
          <cell r="GP191">
            <v>181379</v>
          </cell>
          <cell r="GQ191">
            <v>0</v>
          </cell>
          <cell r="GR191">
            <v>30330</v>
          </cell>
          <cell r="GS191">
            <v>33825</v>
          </cell>
          <cell r="GT191">
            <v>0</v>
          </cell>
          <cell r="GU191">
            <v>174760</v>
          </cell>
          <cell r="GV191">
            <v>0</v>
          </cell>
          <cell r="GW191">
            <v>0</v>
          </cell>
          <cell r="GX191">
            <v>0</v>
          </cell>
          <cell r="GY191">
            <v>-17670</v>
          </cell>
          <cell r="GZ191">
            <v>5218821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320322</v>
          </cell>
          <cell r="HG191">
            <v>0</v>
          </cell>
          <cell r="HH191">
            <v>27330</v>
          </cell>
          <cell r="HI191">
            <v>85250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3581579</v>
          </cell>
          <cell r="HO191">
            <v>113320</v>
          </cell>
          <cell r="HP191">
            <v>165267</v>
          </cell>
          <cell r="HQ191">
            <v>421757</v>
          </cell>
          <cell r="HR191">
            <v>176839</v>
          </cell>
          <cell r="HS191">
            <v>4540</v>
          </cell>
          <cell r="HT191">
            <v>29736</v>
          </cell>
          <cell r="HU191">
            <v>33153</v>
          </cell>
          <cell r="HV191">
            <v>0</v>
          </cell>
          <cell r="HW191">
            <v>170394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5232366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328514</v>
          </cell>
          <cell r="II191">
            <v>0</v>
          </cell>
          <cell r="IJ191">
            <v>32604</v>
          </cell>
          <cell r="IK191">
            <v>125978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5232366</v>
          </cell>
          <cell r="IQ191">
            <v>0</v>
          </cell>
          <cell r="IR191">
            <v>0</v>
          </cell>
          <cell r="IS191">
            <v>19.690000000000001</v>
          </cell>
          <cell r="IT191">
            <v>7</v>
          </cell>
          <cell r="IU191">
            <v>1.956</v>
          </cell>
          <cell r="IV191">
            <v>0</v>
          </cell>
          <cell r="IW191">
            <v>465.7</v>
          </cell>
          <cell r="IX191">
            <v>0</v>
          </cell>
          <cell r="IY191">
            <v>10</v>
          </cell>
          <cell r="IZ191">
            <v>0</v>
          </cell>
          <cell r="JA191">
            <v>0</v>
          </cell>
          <cell r="JB191">
            <v>0</v>
          </cell>
          <cell r="JC191">
            <v>223</v>
          </cell>
          <cell r="JD191">
            <v>236</v>
          </cell>
          <cell r="JE191">
            <v>0</v>
          </cell>
          <cell r="JF191">
            <v>0</v>
          </cell>
          <cell r="JG191">
            <v>0.63</v>
          </cell>
          <cell r="JH191">
            <v>55.24</v>
          </cell>
          <cell r="JI191">
            <v>19.18</v>
          </cell>
          <cell r="JJ191">
            <v>18.78</v>
          </cell>
          <cell r="JK191">
            <v>17.28</v>
          </cell>
          <cell r="JL191">
            <v>10.96</v>
          </cell>
          <cell r="JM191">
            <v>16.34</v>
          </cell>
          <cell r="JN191">
            <v>18.72</v>
          </cell>
          <cell r="JO191">
            <v>46.02</v>
          </cell>
          <cell r="JP191">
            <v>19.89</v>
          </cell>
          <cell r="JQ191">
            <v>0</v>
          </cell>
          <cell r="JR191">
            <v>6</v>
          </cell>
          <cell r="JS191">
            <v>0</v>
          </cell>
          <cell r="JT191">
            <v>7635</v>
          </cell>
          <cell r="JU191">
            <v>2.13</v>
          </cell>
          <cell r="JV191">
            <v>2078</v>
          </cell>
          <cell r="JW191">
            <v>469.1</v>
          </cell>
          <cell r="JX191">
            <v>2.74</v>
          </cell>
          <cell r="JY191">
            <v>-1985</v>
          </cell>
          <cell r="JZ191">
            <v>18492</v>
          </cell>
          <cell r="KA191">
            <v>218</v>
          </cell>
          <cell r="KB191">
            <v>465.7</v>
          </cell>
          <cell r="KC191">
            <v>7826</v>
          </cell>
          <cell r="KD191">
            <v>3644568</v>
          </cell>
          <cell r="KE191">
            <v>0</v>
          </cell>
          <cell r="KF191">
            <v>172329</v>
          </cell>
          <cell r="KG191">
            <v>360153</v>
          </cell>
        </row>
        <row r="192">
          <cell r="E192">
            <v>4446</v>
          </cell>
          <cell r="F192">
            <v>4446</v>
          </cell>
          <cell r="G192" t="str">
            <v>MONTICELLO</v>
          </cell>
          <cell r="H192" t="str">
            <v>Monticello</v>
          </cell>
          <cell r="I192">
            <v>0</v>
          </cell>
          <cell r="J192">
            <v>0</v>
          </cell>
          <cell r="K192">
            <v>0</v>
          </cell>
          <cell r="L192">
            <v>4446</v>
          </cell>
          <cell r="M192">
            <v>6285755</v>
          </cell>
          <cell r="N192">
            <v>105502</v>
          </cell>
          <cell r="O192">
            <v>468402</v>
          </cell>
          <cell r="P192">
            <v>700000</v>
          </cell>
          <cell r="Q192">
            <v>370000</v>
          </cell>
          <cell r="R192">
            <v>350000</v>
          </cell>
          <cell r="S192">
            <v>325000</v>
          </cell>
          <cell r="T192">
            <v>574750</v>
          </cell>
          <cell r="U192">
            <v>0</v>
          </cell>
          <cell r="V192">
            <v>7335236</v>
          </cell>
          <cell r="W192">
            <v>26991</v>
          </cell>
          <cell r="X192">
            <v>1544366</v>
          </cell>
          <cell r="Y192">
            <v>153010</v>
          </cell>
          <cell r="Z192">
            <v>130000</v>
          </cell>
          <cell r="AA192">
            <v>820000</v>
          </cell>
          <cell r="AB192">
            <v>19189012</v>
          </cell>
          <cell r="AC192">
            <v>0</v>
          </cell>
          <cell r="AD192">
            <v>820000</v>
          </cell>
          <cell r="AE192">
            <v>0</v>
          </cell>
          <cell r="AF192">
            <v>20009012</v>
          </cell>
          <cell r="AG192">
            <v>9514911</v>
          </cell>
          <cell r="AH192">
            <v>29523923</v>
          </cell>
          <cell r="AI192">
            <v>9885000</v>
          </cell>
          <cell r="AJ192">
            <v>780000</v>
          </cell>
          <cell r="AK192">
            <v>1025000</v>
          </cell>
          <cell r="AL192">
            <v>545000</v>
          </cell>
          <cell r="AM192">
            <v>905000</v>
          </cell>
          <cell r="AN192">
            <v>366000</v>
          </cell>
          <cell r="AO192">
            <v>1350000</v>
          </cell>
          <cell r="AP192">
            <v>740000</v>
          </cell>
          <cell r="AQ192">
            <v>0</v>
          </cell>
          <cell r="AR192">
            <v>5711000</v>
          </cell>
          <cell r="AS192">
            <v>1005000</v>
          </cell>
          <cell r="AT192">
            <v>625000</v>
          </cell>
          <cell r="AU192">
            <v>2544114</v>
          </cell>
          <cell r="AV192">
            <v>531256</v>
          </cell>
          <cell r="AW192">
            <v>3700370</v>
          </cell>
          <cell r="AX192">
            <v>20301370</v>
          </cell>
          <cell r="AY192">
            <v>820000</v>
          </cell>
          <cell r="AZ192">
            <v>21121370</v>
          </cell>
          <cell r="BA192">
            <v>8402553</v>
          </cell>
          <cell r="BB192">
            <v>29523923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20</v>
          </cell>
          <cell r="BZ192">
            <v>2024</v>
          </cell>
          <cell r="CA192">
            <v>2025</v>
          </cell>
          <cell r="CB192">
            <v>10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20</v>
          </cell>
          <cell r="CN192">
            <v>2019</v>
          </cell>
          <cell r="CO192">
            <v>2028</v>
          </cell>
          <cell r="CP192">
            <v>0.67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3.95</v>
          </cell>
          <cell r="CY192">
            <v>0</v>
          </cell>
          <cell r="CZ192">
            <v>5</v>
          </cell>
          <cell r="DA192">
            <v>758026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</v>
          </cell>
          <cell r="DI192">
            <v>302649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3607543</v>
          </cell>
          <cell r="DY192">
            <v>154988</v>
          </cell>
          <cell r="DZ192">
            <v>0</v>
          </cell>
          <cell r="EA192">
            <v>0</v>
          </cell>
          <cell r="EB192">
            <v>0</v>
          </cell>
          <cell r="EC192">
            <v>473119</v>
          </cell>
          <cell r="ED192">
            <v>325000</v>
          </cell>
          <cell r="EE192">
            <v>0</v>
          </cell>
          <cell r="EF192">
            <v>4560650</v>
          </cell>
          <cell r="EG192">
            <v>400000</v>
          </cell>
          <cell r="EH192">
            <v>0</v>
          </cell>
          <cell r="EI192">
            <v>4405662</v>
          </cell>
          <cell r="EJ192">
            <v>0</v>
          </cell>
          <cell r="EK192">
            <v>219791</v>
          </cell>
          <cell r="EL192">
            <v>219791</v>
          </cell>
          <cell r="EM192">
            <v>149066</v>
          </cell>
          <cell r="EN192">
            <v>368857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1061750</v>
          </cell>
          <cell r="ET192">
            <v>0</v>
          </cell>
          <cell r="EU192">
            <v>6391258</v>
          </cell>
          <cell r="EV192">
            <v>0</v>
          </cell>
          <cell r="EW192">
            <v>10.56683</v>
          </cell>
          <cell r="EX192">
            <v>0.92823</v>
          </cell>
          <cell r="EY192">
            <v>0</v>
          </cell>
          <cell r="EZ192">
            <v>0</v>
          </cell>
          <cell r="FA192">
            <v>0.48657</v>
          </cell>
          <cell r="FB192">
            <v>0.33</v>
          </cell>
          <cell r="FC192">
            <v>0</v>
          </cell>
          <cell r="FD192">
            <v>0</v>
          </cell>
          <cell r="FE192">
            <v>2.3504900000000002</v>
          </cell>
          <cell r="FF192">
            <v>0</v>
          </cell>
          <cell r="FG192">
            <v>14.66212</v>
          </cell>
          <cell r="FH192">
            <v>0</v>
          </cell>
          <cell r="FI192">
            <v>0</v>
          </cell>
          <cell r="FJ192">
            <v>10.22372</v>
          </cell>
          <cell r="FK192">
            <v>0.34311000000000003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10058300</v>
          </cell>
          <cell r="GK192">
            <v>7413</v>
          </cell>
          <cell r="GL192">
            <v>7098689</v>
          </cell>
          <cell r="GM192">
            <v>0</v>
          </cell>
          <cell r="GN192">
            <v>190877</v>
          </cell>
          <cell r="GO192">
            <v>876068</v>
          </cell>
          <cell r="GP192">
            <v>347757</v>
          </cell>
          <cell r="GQ192">
            <v>0</v>
          </cell>
          <cell r="GR192">
            <v>61919</v>
          </cell>
          <cell r="GS192">
            <v>68055</v>
          </cell>
          <cell r="GT192">
            <v>0</v>
          </cell>
          <cell r="GU192">
            <v>346029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10058300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543334</v>
          </cell>
          <cell r="HG192">
            <v>0</v>
          </cell>
          <cell r="HH192">
            <v>51971</v>
          </cell>
          <cell r="HI192">
            <v>181619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7399842</v>
          </cell>
          <cell r="HO192">
            <v>0</v>
          </cell>
          <cell r="HP192">
            <v>213299</v>
          </cell>
          <cell r="HQ192">
            <v>940479</v>
          </cell>
          <cell r="HR192">
            <v>363741</v>
          </cell>
          <cell r="HS192">
            <v>0</v>
          </cell>
          <cell r="HT192">
            <v>64771</v>
          </cell>
          <cell r="HU192">
            <v>71200</v>
          </cell>
          <cell r="HV192">
            <v>0</v>
          </cell>
          <cell r="HW192">
            <v>359234</v>
          </cell>
          <cell r="HX192">
            <v>0</v>
          </cell>
          <cell r="HY192">
            <v>0</v>
          </cell>
          <cell r="HZ192">
            <v>0</v>
          </cell>
          <cell r="IA192">
            <v>29652</v>
          </cell>
          <cell r="IB192">
            <v>10547994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558392</v>
          </cell>
          <cell r="II192">
            <v>0</v>
          </cell>
          <cell r="IJ192">
            <v>63278</v>
          </cell>
          <cell r="IK192">
            <v>225233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10547994</v>
          </cell>
          <cell r="IQ192">
            <v>0</v>
          </cell>
          <cell r="IR192">
            <v>2.1</v>
          </cell>
          <cell r="IS192">
            <v>22.07</v>
          </cell>
          <cell r="IT192">
            <v>75</v>
          </cell>
          <cell r="IU192">
            <v>4.2969999999999997</v>
          </cell>
          <cell r="IV192">
            <v>1.57</v>
          </cell>
          <cell r="IW192">
            <v>968.6</v>
          </cell>
          <cell r="IX192">
            <v>0</v>
          </cell>
          <cell r="IY192">
            <v>29.5</v>
          </cell>
          <cell r="IZ192">
            <v>0</v>
          </cell>
          <cell r="JA192">
            <v>0</v>
          </cell>
          <cell r="JB192">
            <v>0</v>
          </cell>
          <cell r="JC192">
            <v>420</v>
          </cell>
          <cell r="JD192">
            <v>414</v>
          </cell>
          <cell r="JE192">
            <v>0</v>
          </cell>
          <cell r="JF192">
            <v>0</v>
          </cell>
          <cell r="JG192">
            <v>1.23</v>
          </cell>
          <cell r="JH192">
            <v>123.18</v>
          </cell>
          <cell r="JI192">
            <v>30.14</v>
          </cell>
          <cell r="JJ192">
            <v>48.4</v>
          </cell>
          <cell r="JK192">
            <v>44.64</v>
          </cell>
          <cell r="JL192">
            <v>27.4</v>
          </cell>
          <cell r="JM192">
            <v>46.59</v>
          </cell>
          <cell r="JN192">
            <v>45.36</v>
          </cell>
          <cell r="JO192">
            <v>119.35</v>
          </cell>
          <cell r="JP192">
            <v>21.78</v>
          </cell>
          <cell r="JQ192">
            <v>1.78</v>
          </cell>
          <cell r="JR192">
            <v>49</v>
          </cell>
          <cell r="JS192">
            <v>0</v>
          </cell>
          <cell r="JT192">
            <v>7635</v>
          </cell>
          <cell r="JU192">
            <v>4.1210000000000004</v>
          </cell>
          <cell r="JV192">
            <v>15392</v>
          </cell>
          <cell r="JW192">
            <v>969.2</v>
          </cell>
          <cell r="JX192">
            <v>-1</v>
          </cell>
          <cell r="JY192">
            <v>-7635</v>
          </cell>
          <cell r="JZ192">
            <v>-6749</v>
          </cell>
          <cell r="KA192">
            <v>420</v>
          </cell>
          <cell r="KB192">
            <v>968.6</v>
          </cell>
          <cell r="KC192">
            <v>7826</v>
          </cell>
          <cell r="KD192">
            <v>7580264</v>
          </cell>
          <cell r="KE192">
            <v>0</v>
          </cell>
          <cell r="KF192">
            <v>216632</v>
          </cell>
          <cell r="KG192">
            <v>934033</v>
          </cell>
        </row>
        <row r="193">
          <cell r="E193">
            <v>4491</v>
          </cell>
          <cell r="F193">
            <v>4491</v>
          </cell>
          <cell r="G193" t="str">
            <v>MORAVIA</v>
          </cell>
          <cell r="H193" t="str">
            <v>Moravia</v>
          </cell>
          <cell r="I193">
            <v>0</v>
          </cell>
          <cell r="J193">
            <v>0</v>
          </cell>
          <cell r="K193">
            <v>0</v>
          </cell>
          <cell r="L193">
            <v>4491</v>
          </cell>
          <cell r="M193">
            <v>1940145</v>
          </cell>
          <cell r="N193">
            <v>17949</v>
          </cell>
          <cell r="O193">
            <v>100530</v>
          </cell>
          <cell r="P193">
            <v>800000</v>
          </cell>
          <cell r="Q193">
            <v>20800</v>
          </cell>
          <cell r="R193">
            <v>97000</v>
          </cell>
          <cell r="S193">
            <v>230000</v>
          </cell>
          <cell r="T193">
            <v>50500</v>
          </cell>
          <cell r="U193">
            <v>0</v>
          </cell>
          <cell r="V193">
            <v>2534384</v>
          </cell>
          <cell r="W193">
            <v>8355</v>
          </cell>
          <cell r="X193">
            <v>591800</v>
          </cell>
          <cell r="Y193">
            <v>0</v>
          </cell>
          <cell r="Z193">
            <v>110000</v>
          </cell>
          <cell r="AA193">
            <v>575000</v>
          </cell>
          <cell r="AB193">
            <v>7076463</v>
          </cell>
          <cell r="AC193">
            <v>0</v>
          </cell>
          <cell r="AD193">
            <v>0</v>
          </cell>
          <cell r="AE193">
            <v>0</v>
          </cell>
          <cell r="AF193">
            <v>7076463</v>
          </cell>
          <cell r="AG193">
            <v>3943084</v>
          </cell>
          <cell r="AH193">
            <v>11019547</v>
          </cell>
          <cell r="AI193">
            <v>4235500</v>
          </cell>
          <cell r="AJ193">
            <v>85000</v>
          </cell>
          <cell r="AK193">
            <v>77500</v>
          </cell>
          <cell r="AL193">
            <v>263000</v>
          </cell>
          <cell r="AM193">
            <v>240000</v>
          </cell>
          <cell r="AN193">
            <v>140000</v>
          </cell>
          <cell r="AO193">
            <v>720000</v>
          </cell>
          <cell r="AP193">
            <v>414000</v>
          </cell>
          <cell r="AQ193">
            <v>0</v>
          </cell>
          <cell r="AR193">
            <v>1939500</v>
          </cell>
          <cell r="AS193">
            <v>272000</v>
          </cell>
          <cell r="AT193">
            <v>45000</v>
          </cell>
          <cell r="AU193">
            <v>175000</v>
          </cell>
          <cell r="AV193">
            <v>181031</v>
          </cell>
          <cell r="AW193">
            <v>401031</v>
          </cell>
          <cell r="AX193">
            <v>6848031</v>
          </cell>
          <cell r="AY193">
            <v>0</v>
          </cell>
          <cell r="AZ193">
            <v>6868031</v>
          </cell>
          <cell r="BA193">
            <v>4151516</v>
          </cell>
          <cell r="BB193">
            <v>11019547</v>
          </cell>
          <cell r="BC193">
            <v>0</v>
          </cell>
          <cell r="BD193">
            <v>0</v>
          </cell>
          <cell r="BE193">
            <v>20000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12</v>
          </cell>
          <cell r="BZ193">
            <v>2023</v>
          </cell>
          <cell r="CA193">
            <v>2027</v>
          </cell>
          <cell r="CB193">
            <v>10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2.7</v>
          </cell>
          <cell r="CY193">
            <v>0</v>
          </cell>
          <cell r="CZ193">
            <v>5</v>
          </cell>
          <cell r="DA193">
            <v>266427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1472382</v>
          </cell>
          <cell r="DY193">
            <v>106154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1578536</v>
          </cell>
          <cell r="EG193">
            <v>150000</v>
          </cell>
          <cell r="EH193">
            <v>0</v>
          </cell>
          <cell r="EI193">
            <v>1472382</v>
          </cell>
          <cell r="EJ193">
            <v>0</v>
          </cell>
          <cell r="EK193">
            <v>0</v>
          </cell>
          <cell r="EL193">
            <v>0</v>
          </cell>
          <cell r="EM193">
            <v>57849</v>
          </cell>
          <cell r="EN193">
            <v>57849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171808</v>
          </cell>
          <cell r="ET193">
            <v>0</v>
          </cell>
          <cell r="EU193">
            <v>1958192</v>
          </cell>
          <cell r="EV193">
            <v>0</v>
          </cell>
          <cell r="EW193">
            <v>9.7173300000000005</v>
          </cell>
          <cell r="EX193">
            <v>0.92827000000000004</v>
          </cell>
          <cell r="EY193">
            <v>0</v>
          </cell>
          <cell r="EZ193">
            <v>0</v>
          </cell>
          <cell r="FA193">
            <v>0</v>
          </cell>
          <cell r="FB193">
            <v>0.33</v>
          </cell>
          <cell r="FC193">
            <v>0</v>
          </cell>
          <cell r="FD193">
            <v>0</v>
          </cell>
          <cell r="FE193">
            <v>0.98007999999999995</v>
          </cell>
          <cell r="FF193">
            <v>0</v>
          </cell>
          <cell r="FG193">
            <v>11.955679999999999</v>
          </cell>
          <cell r="FH193">
            <v>0</v>
          </cell>
          <cell r="FI193">
            <v>0</v>
          </cell>
          <cell r="FJ193">
            <v>9.1117699999999999</v>
          </cell>
          <cell r="FK193">
            <v>0.60555999999999999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3735681</v>
          </cell>
          <cell r="GK193">
            <v>7413</v>
          </cell>
          <cell r="GL193">
            <v>2508559</v>
          </cell>
          <cell r="GM193">
            <v>37427</v>
          </cell>
          <cell r="GN193">
            <v>176222</v>
          </cell>
          <cell r="GO193">
            <v>302450</v>
          </cell>
          <cell r="GP193">
            <v>121943</v>
          </cell>
          <cell r="GQ193">
            <v>493</v>
          </cell>
          <cell r="GR193">
            <v>20392</v>
          </cell>
          <cell r="GS193">
            <v>22409</v>
          </cell>
          <cell r="GT193">
            <v>0</v>
          </cell>
          <cell r="GU193">
            <v>119835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3735681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193342</v>
          </cell>
          <cell r="HG193">
            <v>0</v>
          </cell>
          <cell r="HH193">
            <v>16064</v>
          </cell>
          <cell r="HI193">
            <v>59304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2637893</v>
          </cell>
          <cell r="HO193">
            <v>0</v>
          </cell>
          <cell r="HP193">
            <v>151142</v>
          </cell>
          <cell r="HQ193">
            <v>324946</v>
          </cell>
          <cell r="HR193">
            <v>128564</v>
          </cell>
          <cell r="HS193">
            <v>0</v>
          </cell>
          <cell r="HT193">
            <v>21500</v>
          </cell>
          <cell r="HU193">
            <v>23632</v>
          </cell>
          <cell r="HV193">
            <v>0</v>
          </cell>
          <cell r="HW193">
            <v>125498</v>
          </cell>
          <cell r="HX193">
            <v>0</v>
          </cell>
          <cell r="HY193">
            <v>0</v>
          </cell>
          <cell r="HZ193">
            <v>0</v>
          </cell>
          <cell r="IA193">
            <v>-141</v>
          </cell>
          <cell r="IB193">
            <v>3853881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200031</v>
          </cell>
          <cell r="II193">
            <v>0</v>
          </cell>
          <cell r="IJ193">
            <v>19321</v>
          </cell>
          <cell r="IK193">
            <v>68715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3853881</v>
          </cell>
          <cell r="IQ193">
            <v>0</v>
          </cell>
          <cell r="IR193">
            <v>0</v>
          </cell>
          <cell r="IS193">
            <v>17.86</v>
          </cell>
          <cell r="IT193">
            <v>0</v>
          </cell>
          <cell r="IU193">
            <v>1.9359999999999999</v>
          </cell>
          <cell r="IV193">
            <v>0</v>
          </cell>
          <cell r="IW193">
            <v>319.89999999999998</v>
          </cell>
          <cell r="IX193">
            <v>0</v>
          </cell>
          <cell r="IY193">
            <v>11.5</v>
          </cell>
          <cell r="IZ193">
            <v>0</v>
          </cell>
          <cell r="JA193">
            <v>0</v>
          </cell>
          <cell r="JB193">
            <v>0</v>
          </cell>
          <cell r="JC193">
            <v>301</v>
          </cell>
          <cell r="JD193">
            <v>296</v>
          </cell>
          <cell r="JE193">
            <v>0</v>
          </cell>
          <cell r="JF193">
            <v>0</v>
          </cell>
          <cell r="JG193">
            <v>0.84</v>
          </cell>
          <cell r="JH193">
            <v>42.56</v>
          </cell>
          <cell r="JI193">
            <v>13.7</v>
          </cell>
          <cell r="JJ193">
            <v>7.26</v>
          </cell>
          <cell r="JK193">
            <v>21.6</v>
          </cell>
          <cell r="JL193">
            <v>10.96</v>
          </cell>
          <cell r="JM193">
            <v>7.26</v>
          </cell>
          <cell r="JN193">
            <v>23.76</v>
          </cell>
          <cell r="JO193">
            <v>41.98</v>
          </cell>
          <cell r="JP193">
            <v>26.27</v>
          </cell>
          <cell r="JQ193">
            <v>0.26</v>
          </cell>
          <cell r="JR193">
            <v>0</v>
          </cell>
          <cell r="JS193">
            <v>0</v>
          </cell>
          <cell r="JT193">
            <v>7635</v>
          </cell>
          <cell r="JU193">
            <v>1.702</v>
          </cell>
          <cell r="JV193">
            <v>4108</v>
          </cell>
          <cell r="JW193">
            <v>345.5</v>
          </cell>
          <cell r="JX193">
            <v>-0.64100000000000001</v>
          </cell>
          <cell r="JY193">
            <v>-4895</v>
          </cell>
          <cell r="JZ193">
            <v>-4326</v>
          </cell>
          <cell r="KA193">
            <v>285</v>
          </cell>
          <cell r="KB193">
            <v>319.89999999999998</v>
          </cell>
          <cell r="KC193">
            <v>7826</v>
          </cell>
          <cell r="KD193">
            <v>2503537</v>
          </cell>
          <cell r="KE193">
            <v>160735</v>
          </cell>
          <cell r="KF193">
            <v>220944</v>
          </cell>
          <cell r="KG193">
            <v>328535</v>
          </cell>
        </row>
        <row r="194">
          <cell r="E194">
            <v>4505</v>
          </cell>
          <cell r="F194">
            <v>4505</v>
          </cell>
          <cell r="G194" t="str">
            <v>MORMON TRAIL</v>
          </cell>
          <cell r="H194" t="str">
            <v>Mormon Trail</v>
          </cell>
          <cell r="I194">
            <v>0</v>
          </cell>
          <cell r="J194">
            <v>0</v>
          </cell>
          <cell r="K194">
            <v>0</v>
          </cell>
          <cell r="L194">
            <v>4505</v>
          </cell>
          <cell r="M194">
            <v>1611040</v>
          </cell>
          <cell r="N194">
            <v>30136</v>
          </cell>
          <cell r="O194">
            <v>126421</v>
          </cell>
          <cell r="P194">
            <v>275000</v>
          </cell>
          <cell r="Q194">
            <v>56300</v>
          </cell>
          <cell r="R194">
            <v>55000</v>
          </cell>
          <cell r="S194">
            <v>114900</v>
          </cell>
          <cell r="T194">
            <v>235150</v>
          </cell>
          <cell r="U194">
            <v>16500</v>
          </cell>
          <cell r="V194">
            <v>1794516</v>
          </cell>
          <cell r="W194">
            <v>5095</v>
          </cell>
          <cell r="X194">
            <v>448200</v>
          </cell>
          <cell r="Y194">
            <v>0</v>
          </cell>
          <cell r="Z194">
            <v>58000</v>
          </cell>
          <cell r="AA194">
            <v>200000</v>
          </cell>
          <cell r="AB194">
            <v>5026258</v>
          </cell>
          <cell r="AC194">
            <v>0</v>
          </cell>
          <cell r="AD194">
            <v>355000</v>
          </cell>
          <cell r="AE194">
            <v>0</v>
          </cell>
          <cell r="AF194">
            <v>5381258</v>
          </cell>
          <cell r="AG194">
            <v>2191351</v>
          </cell>
          <cell r="AH194">
            <v>7572609</v>
          </cell>
          <cell r="AI194">
            <v>2657000</v>
          </cell>
          <cell r="AJ194">
            <v>43000</v>
          </cell>
          <cell r="AK194">
            <v>76500</v>
          </cell>
          <cell r="AL194">
            <v>120000</v>
          </cell>
          <cell r="AM194">
            <v>253200</v>
          </cell>
          <cell r="AN194">
            <v>129000</v>
          </cell>
          <cell r="AO194">
            <v>520000</v>
          </cell>
          <cell r="AP194">
            <v>153500</v>
          </cell>
          <cell r="AQ194">
            <v>0</v>
          </cell>
          <cell r="AR194">
            <v>1295200</v>
          </cell>
          <cell r="AS194">
            <v>185000</v>
          </cell>
          <cell r="AT194">
            <v>160000</v>
          </cell>
          <cell r="AU194">
            <v>800000</v>
          </cell>
          <cell r="AV194">
            <v>128019</v>
          </cell>
          <cell r="AW194">
            <v>1088019</v>
          </cell>
          <cell r="AX194">
            <v>5225219</v>
          </cell>
          <cell r="AY194">
            <v>355000</v>
          </cell>
          <cell r="AZ194">
            <v>5580219</v>
          </cell>
          <cell r="BA194">
            <v>1992390</v>
          </cell>
          <cell r="BB194">
            <v>7572609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20</v>
          </cell>
          <cell r="BZ194">
            <v>2022</v>
          </cell>
          <cell r="CA194">
            <v>2026</v>
          </cell>
          <cell r="CB194">
            <v>10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2021</v>
          </cell>
          <cell r="CO194">
            <v>2030</v>
          </cell>
          <cell r="CP194">
            <v>1.34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4.05</v>
          </cell>
          <cell r="CY194">
            <v>0</v>
          </cell>
          <cell r="CZ194">
            <v>10</v>
          </cell>
          <cell r="DA194">
            <v>174053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160465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916335</v>
          </cell>
          <cell r="DY194">
            <v>1212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917547</v>
          </cell>
          <cell r="EG194">
            <v>50000</v>
          </cell>
          <cell r="EH194">
            <v>0</v>
          </cell>
          <cell r="EI194">
            <v>916335</v>
          </cell>
          <cell r="EJ194">
            <v>147462</v>
          </cell>
          <cell r="EK194">
            <v>13003</v>
          </cell>
          <cell r="EL194">
            <v>160465</v>
          </cell>
          <cell r="EM194">
            <v>39517</v>
          </cell>
          <cell r="EN194">
            <v>199982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467300</v>
          </cell>
          <cell r="ET194">
            <v>0</v>
          </cell>
          <cell r="EU194">
            <v>1634830</v>
          </cell>
          <cell r="EV194">
            <v>0</v>
          </cell>
          <cell r="EW194">
            <v>7.6622000000000003</v>
          </cell>
          <cell r="EX194">
            <v>0.41754000000000002</v>
          </cell>
          <cell r="EY194">
            <v>0</v>
          </cell>
          <cell r="EZ194">
            <v>0</v>
          </cell>
          <cell r="FA194">
            <v>1.34</v>
          </cell>
          <cell r="FB194">
            <v>0.33</v>
          </cell>
          <cell r="FC194">
            <v>0</v>
          </cell>
          <cell r="FD194">
            <v>0</v>
          </cell>
          <cell r="FE194">
            <v>3.9023099999999999</v>
          </cell>
          <cell r="FF194">
            <v>0</v>
          </cell>
          <cell r="FG194">
            <v>13.652049999999999</v>
          </cell>
          <cell r="FH194">
            <v>0</v>
          </cell>
          <cell r="FI194">
            <v>0</v>
          </cell>
          <cell r="FJ194">
            <v>7.6520799999999998</v>
          </cell>
          <cell r="FK194">
            <v>1.0120000000000001E-2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2554034</v>
          </cell>
          <cell r="GK194">
            <v>7452</v>
          </cell>
          <cell r="GL194">
            <v>1634224</v>
          </cell>
          <cell r="GM194">
            <v>3423</v>
          </cell>
          <cell r="GN194">
            <v>120380</v>
          </cell>
          <cell r="GO194">
            <v>370364</v>
          </cell>
          <cell r="GP194">
            <v>87215</v>
          </cell>
          <cell r="GQ194">
            <v>5653</v>
          </cell>
          <cell r="GR194">
            <v>13219</v>
          </cell>
          <cell r="GS194">
            <v>14614</v>
          </cell>
          <cell r="GT194">
            <v>0</v>
          </cell>
          <cell r="GU194">
            <v>58998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2554034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130504</v>
          </cell>
          <cell r="HG194">
            <v>0</v>
          </cell>
          <cell r="HH194">
            <v>15705</v>
          </cell>
          <cell r="HI194">
            <v>18533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1623818</v>
          </cell>
          <cell r="HO194">
            <v>26748</v>
          </cell>
          <cell r="HP194">
            <v>173901</v>
          </cell>
          <cell r="HQ194">
            <v>345330</v>
          </cell>
          <cell r="HR194">
            <v>85689</v>
          </cell>
          <cell r="HS194">
            <v>7179</v>
          </cell>
          <cell r="HT194">
            <v>13180</v>
          </cell>
          <cell r="HU194">
            <v>14571</v>
          </cell>
          <cell r="HV194">
            <v>0</v>
          </cell>
          <cell r="HW194">
            <v>58343</v>
          </cell>
          <cell r="HX194">
            <v>0</v>
          </cell>
          <cell r="HY194">
            <v>0</v>
          </cell>
          <cell r="HZ194">
            <v>0</v>
          </cell>
          <cell r="IA194">
            <v>-462</v>
          </cell>
          <cell r="IB194">
            <v>2590585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133251</v>
          </cell>
          <cell r="II194">
            <v>0</v>
          </cell>
          <cell r="IJ194">
            <v>19343</v>
          </cell>
          <cell r="IK194">
            <v>61191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2590585</v>
          </cell>
          <cell r="IQ194">
            <v>0</v>
          </cell>
          <cell r="IR194">
            <v>0</v>
          </cell>
          <cell r="IS194">
            <v>21.38</v>
          </cell>
          <cell r="IT194">
            <v>0</v>
          </cell>
          <cell r="IU194">
            <v>1.2809999999999999</v>
          </cell>
          <cell r="IV194">
            <v>0</v>
          </cell>
          <cell r="IW194">
            <v>221.3</v>
          </cell>
          <cell r="IX194">
            <v>0</v>
          </cell>
          <cell r="IY194">
            <v>3</v>
          </cell>
          <cell r="IZ194">
            <v>0</v>
          </cell>
          <cell r="JA194">
            <v>0</v>
          </cell>
          <cell r="JB194">
            <v>0</v>
          </cell>
          <cell r="JC194">
            <v>180</v>
          </cell>
          <cell r="JD194">
            <v>191</v>
          </cell>
          <cell r="JE194">
            <v>0</v>
          </cell>
          <cell r="JF194">
            <v>0</v>
          </cell>
          <cell r="JG194">
            <v>0.54</v>
          </cell>
          <cell r="JH194">
            <v>45</v>
          </cell>
          <cell r="JI194">
            <v>2.74</v>
          </cell>
          <cell r="JJ194">
            <v>16.34</v>
          </cell>
          <cell r="JK194">
            <v>25.92</v>
          </cell>
          <cell r="JL194">
            <v>0</v>
          </cell>
          <cell r="JM194">
            <v>10.89</v>
          </cell>
          <cell r="JN194">
            <v>31.68</v>
          </cell>
          <cell r="JO194">
            <v>42.57</v>
          </cell>
          <cell r="JP194">
            <v>21.91</v>
          </cell>
          <cell r="JQ194">
            <v>1.3</v>
          </cell>
          <cell r="JR194">
            <v>0</v>
          </cell>
          <cell r="JS194">
            <v>0</v>
          </cell>
          <cell r="JT194">
            <v>7674</v>
          </cell>
          <cell r="JU194">
            <v>1.4350000000000001</v>
          </cell>
          <cell r="JV194">
            <v>19597</v>
          </cell>
          <cell r="JW194">
            <v>211.6</v>
          </cell>
          <cell r="JX194">
            <v>0</v>
          </cell>
          <cell r="JY194">
            <v>0</v>
          </cell>
          <cell r="JZ194">
            <v>0</v>
          </cell>
          <cell r="KA194">
            <v>185</v>
          </cell>
          <cell r="KB194">
            <v>221.3</v>
          </cell>
          <cell r="KC194">
            <v>7865</v>
          </cell>
          <cell r="KD194">
            <v>1740525</v>
          </cell>
          <cell r="KE194">
            <v>0</v>
          </cell>
          <cell r="KF194">
            <v>193833</v>
          </cell>
          <cell r="KG194">
            <v>334813</v>
          </cell>
        </row>
        <row r="195">
          <cell r="E195">
            <v>4509</v>
          </cell>
          <cell r="F195">
            <v>4509</v>
          </cell>
          <cell r="G195" t="str">
            <v>MORNING SUN</v>
          </cell>
          <cell r="H195" t="str">
            <v>Morning Sun</v>
          </cell>
          <cell r="I195">
            <v>0</v>
          </cell>
          <cell r="J195">
            <v>0</v>
          </cell>
          <cell r="K195">
            <v>0</v>
          </cell>
          <cell r="L195">
            <v>4509</v>
          </cell>
          <cell r="M195">
            <v>933984</v>
          </cell>
          <cell r="N195">
            <v>17784</v>
          </cell>
          <cell r="O195">
            <v>91337</v>
          </cell>
          <cell r="P195">
            <v>350000</v>
          </cell>
          <cell r="Q195">
            <v>189350</v>
          </cell>
          <cell r="R195">
            <v>85000</v>
          </cell>
          <cell r="S195">
            <v>0</v>
          </cell>
          <cell r="T195">
            <v>30500</v>
          </cell>
          <cell r="U195">
            <v>0</v>
          </cell>
          <cell r="V195">
            <v>1678260</v>
          </cell>
          <cell r="W195">
            <v>6167</v>
          </cell>
          <cell r="X195">
            <v>332340</v>
          </cell>
          <cell r="Y195">
            <v>0</v>
          </cell>
          <cell r="Z195">
            <v>41000</v>
          </cell>
          <cell r="AA195">
            <v>435000</v>
          </cell>
          <cell r="AB195">
            <v>4190722</v>
          </cell>
          <cell r="AC195">
            <v>0</v>
          </cell>
          <cell r="AD195">
            <v>0</v>
          </cell>
          <cell r="AE195">
            <v>0</v>
          </cell>
          <cell r="AF195">
            <v>4190722</v>
          </cell>
          <cell r="AG195">
            <v>5051473</v>
          </cell>
          <cell r="AH195">
            <v>9242195</v>
          </cell>
          <cell r="AI195">
            <v>2725000</v>
          </cell>
          <cell r="AJ195">
            <v>50000</v>
          </cell>
          <cell r="AK195">
            <v>50000</v>
          </cell>
          <cell r="AL195">
            <v>97500</v>
          </cell>
          <cell r="AM195">
            <v>75000</v>
          </cell>
          <cell r="AN195">
            <v>150000</v>
          </cell>
          <cell r="AO195">
            <v>290000</v>
          </cell>
          <cell r="AP195">
            <v>80000</v>
          </cell>
          <cell r="AQ195">
            <v>0</v>
          </cell>
          <cell r="AR195">
            <v>792500</v>
          </cell>
          <cell r="AS195">
            <v>100000</v>
          </cell>
          <cell r="AT195">
            <v>325000</v>
          </cell>
          <cell r="AU195">
            <v>0</v>
          </cell>
          <cell r="AV195">
            <v>107785</v>
          </cell>
          <cell r="AW195">
            <v>432785</v>
          </cell>
          <cell r="AX195">
            <v>4050285</v>
          </cell>
          <cell r="AY195">
            <v>0</v>
          </cell>
          <cell r="AZ195">
            <v>4050285</v>
          </cell>
          <cell r="BA195">
            <v>5191910</v>
          </cell>
          <cell r="BB195">
            <v>9242195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7</v>
          </cell>
          <cell r="BZ195">
            <v>2021</v>
          </cell>
          <cell r="CA195">
            <v>2025</v>
          </cell>
          <cell r="CB195">
            <v>10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2.7</v>
          </cell>
          <cell r="CY195">
            <v>0</v>
          </cell>
          <cell r="CZ195">
            <v>7</v>
          </cell>
          <cell r="DA195">
            <v>155737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650109</v>
          </cell>
          <cell r="DY195">
            <v>25388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675497</v>
          </cell>
          <cell r="EG195">
            <v>250000</v>
          </cell>
          <cell r="EH195">
            <v>0</v>
          </cell>
          <cell r="EI195">
            <v>650109</v>
          </cell>
          <cell r="EJ195">
            <v>0</v>
          </cell>
          <cell r="EK195">
            <v>0</v>
          </cell>
          <cell r="EL195">
            <v>0</v>
          </cell>
          <cell r="EM195">
            <v>26268</v>
          </cell>
          <cell r="EN195">
            <v>26268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951765</v>
          </cell>
          <cell r="EV195">
            <v>0</v>
          </cell>
          <cell r="EW195">
            <v>8.4861199999999997</v>
          </cell>
          <cell r="EX195">
            <v>3.1406999999999998</v>
          </cell>
          <cell r="EY195">
            <v>0</v>
          </cell>
          <cell r="EZ195">
            <v>0</v>
          </cell>
          <cell r="FA195">
            <v>0</v>
          </cell>
          <cell r="FB195">
            <v>0.33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11.95682</v>
          </cell>
          <cell r="FH195">
            <v>0</v>
          </cell>
          <cell r="FI195">
            <v>0</v>
          </cell>
          <cell r="FJ195">
            <v>8.1671800000000001</v>
          </cell>
          <cell r="FK195">
            <v>0.31894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2035501</v>
          </cell>
          <cell r="GK195">
            <v>7413</v>
          </cell>
          <cell r="GL195">
            <v>1328410</v>
          </cell>
          <cell r="GM195">
            <v>58451</v>
          </cell>
          <cell r="GN195">
            <v>136118</v>
          </cell>
          <cell r="GO195">
            <v>173909</v>
          </cell>
          <cell r="GP195">
            <v>65171</v>
          </cell>
          <cell r="GQ195">
            <v>4451</v>
          </cell>
          <cell r="GR195">
            <v>10799</v>
          </cell>
          <cell r="GS195">
            <v>11868</v>
          </cell>
          <cell r="GT195">
            <v>0</v>
          </cell>
          <cell r="GU195">
            <v>32377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2035501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104583</v>
          </cell>
          <cell r="HG195">
            <v>0</v>
          </cell>
          <cell r="HH195">
            <v>11664</v>
          </cell>
          <cell r="HI195">
            <v>66717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1481190</v>
          </cell>
          <cell r="HO195">
            <v>0</v>
          </cell>
          <cell r="HP195">
            <v>144447</v>
          </cell>
          <cell r="HQ195">
            <v>146745</v>
          </cell>
          <cell r="HR195">
            <v>70640</v>
          </cell>
          <cell r="HS195">
            <v>0</v>
          </cell>
          <cell r="HT195">
            <v>12055</v>
          </cell>
          <cell r="HU195">
            <v>13250</v>
          </cell>
          <cell r="HV195">
            <v>0</v>
          </cell>
          <cell r="HW195">
            <v>35953</v>
          </cell>
          <cell r="HX195">
            <v>0</v>
          </cell>
          <cell r="HY195">
            <v>0</v>
          </cell>
          <cell r="HZ195">
            <v>0</v>
          </cell>
          <cell r="IA195">
            <v>-467</v>
          </cell>
          <cell r="IB195">
            <v>2132356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108912</v>
          </cell>
          <cell r="II195">
            <v>0</v>
          </cell>
          <cell r="IJ195">
            <v>14356</v>
          </cell>
          <cell r="IK195">
            <v>53445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2132356</v>
          </cell>
          <cell r="IQ195">
            <v>0</v>
          </cell>
          <cell r="IR195">
            <v>0</v>
          </cell>
          <cell r="IS195">
            <v>18.03</v>
          </cell>
          <cell r="IT195">
            <v>0</v>
          </cell>
          <cell r="IU195">
            <v>0.88900000000000001</v>
          </cell>
          <cell r="IV195">
            <v>0</v>
          </cell>
          <cell r="IW195">
            <v>199</v>
          </cell>
          <cell r="IX195">
            <v>0</v>
          </cell>
          <cell r="IY195">
            <v>5.5</v>
          </cell>
          <cell r="IZ195">
            <v>0</v>
          </cell>
          <cell r="JA195">
            <v>0</v>
          </cell>
          <cell r="JB195">
            <v>0</v>
          </cell>
          <cell r="JC195">
            <v>166</v>
          </cell>
          <cell r="JD195">
            <v>158</v>
          </cell>
          <cell r="JE195">
            <v>0</v>
          </cell>
          <cell r="JF195">
            <v>0</v>
          </cell>
          <cell r="JG195">
            <v>0.52</v>
          </cell>
          <cell r="JH195">
            <v>19.22</v>
          </cell>
          <cell r="JI195">
            <v>2.74</v>
          </cell>
          <cell r="JJ195">
            <v>4.24</v>
          </cell>
          <cell r="JK195">
            <v>12.24</v>
          </cell>
          <cell r="JL195">
            <v>5.48</v>
          </cell>
          <cell r="JM195">
            <v>9.08</v>
          </cell>
          <cell r="JN195">
            <v>10.8</v>
          </cell>
          <cell r="JO195">
            <v>25.36</v>
          </cell>
          <cell r="JP195">
            <v>17.93</v>
          </cell>
          <cell r="JQ195">
            <v>0</v>
          </cell>
          <cell r="JR195">
            <v>0</v>
          </cell>
          <cell r="JS195">
            <v>0</v>
          </cell>
          <cell r="JT195">
            <v>7635</v>
          </cell>
          <cell r="JU195">
            <v>0.97199999999999998</v>
          </cell>
          <cell r="JV195">
            <v>0</v>
          </cell>
          <cell r="JW195">
            <v>194</v>
          </cell>
          <cell r="JX195">
            <v>0</v>
          </cell>
          <cell r="JY195">
            <v>0</v>
          </cell>
          <cell r="JZ195">
            <v>0</v>
          </cell>
          <cell r="KA195">
            <v>177</v>
          </cell>
          <cell r="KB195">
            <v>199</v>
          </cell>
          <cell r="KC195">
            <v>7826</v>
          </cell>
          <cell r="KD195">
            <v>1557374</v>
          </cell>
          <cell r="KE195">
            <v>0</v>
          </cell>
          <cell r="KF195">
            <v>147927</v>
          </cell>
          <cell r="KG195">
            <v>198467</v>
          </cell>
        </row>
        <row r="196">
          <cell r="E196">
            <v>4518</v>
          </cell>
          <cell r="F196">
            <v>4518</v>
          </cell>
          <cell r="G196" t="str">
            <v>MOULTON-UDELL</v>
          </cell>
          <cell r="H196" t="str">
            <v>Moulton-Udell</v>
          </cell>
          <cell r="I196">
            <v>0</v>
          </cell>
          <cell r="J196">
            <v>0</v>
          </cell>
          <cell r="K196">
            <v>0</v>
          </cell>
          <cell r="L196">
            <v>4518</v>
          </cell>
          <cell r="M196">
            <v>1165154</v>
          </cell>
          <cell r="N196">
            <v>164193</v>
          </cell>
          <cell r="O196">
            <v>104091</v>
          </cell>
          <cell r="P196">
            <v>300000</v>
          </cell>
          <cell r="Q196">
            <v>32320</v>
          </cell>
          <cell r="R196">
            <v>35000</v>
          </cell>
          <cell r="S196">
            <v>70000</v>
          </cell>
          <cell r="T196">
            <v>50500</v>
          </cell>
          <cell r="U196">
            <v>0</v>
          </cell>
          <cell r="V196">
            <v>1506850</v>
          </cell>
          <cell r="W196">
            <v>4636</v>
          </cell>
          <cell r="X196">
            <v>175000</v>
          </cell>
          <cell r="Y196">
            <v>0</v>
          </cell>
          <cell r="Z196">
            <v>80000</v>
          </cell>
          <cell r="AA196">
            <v>275000</v>
          </cell>
          <cell r="AB196">
            <v>3962744</v>
          </cell>
          <cell r="AC196">
            <v>0</v>
          </cell>
          <cell r="AD196">
            <v>0</v>
          </cell>
          <cell r="AE196">
            <v>0</v>
          </cell>
          <cell r="AF196">
            <v>3962744</v>
          </cell>
          <cell r="AG196">
            <v>1073069</v>
          </cell>
          <cell r="AH196">
            <v>5035813</v>
          </cell>
          <cell r="AI196">
            <v>2379500</v>
          </cell>
          <cell r="AJ196">
            <v>105500</v>
          </cell>
          <cell r="AK196">
            <v>105000</v>
          </cell>
          <cell r="AL196">
            <v>50000</v>
          </cell>
          <cell r="AM196">
            <v>158000</v>
          </cell>
          <cell r="AN196">
            <v>125000</v>
          </cell>
          <cell r="AO196">
            <v>425000</v>
          </cell>
          <cell r="AP196">
            <v>140000</v>
          </cell>
          <cell r="AQ196">
            <v>0</v>
          </cell>
          <cell r="AR196">
            <v>1108500</v>
          </cell>
          <cell r="AS196">
            <v>125000</v>
          </cell>
          <cell r="AT196">
            <v>350000</v>
          </cell>
          <cell r="AU196">
            <v>0</v>
          </cell>
          <cell r="AV196">
            <v>104125</v>
          </cell>
          <cell r="AW196">
            <v>454125</v>
          </cell>
          <cell r="AX196">
            <v>4067125</v>
          </cell>
          <cell r="AY196">
            <v>0</v>
          </cell>
          <cell r="AZ196">
            <v>4067125</v>
          </cell>
          <cell r="BA196">
            <v>968688</v>
          </cell>
          <cell r="BB196">
            <v>5035813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15</v>
          </cell>
          <cell r="BZ196">
            <v>2022</v>
          </cell>
          <cell r="CA196">
            <v>2026</v>
          </cell>
          <cell r="CB196">
            <v>10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2023</v>
          </cell>
          <cell r="CO196">
            <v>2032</v>
          </cell>
          <cell r="CP196">
            <v>1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2.7</v>
          </cell>
          <cell r="CY196">
            <v>0</v>
          </cell>
          <cell r="CZ196">
            <v>10</v>
          </cell>
          <cell r="DA196">
            <v>152294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113436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750046</v>
          </cell>
          <cell r="DY196">
            <v>23407</v>
          </cell>
          <cell r="DZ196">
            <v>0</v>
          </cell>
          <cell r="EA196">
            <v>0</v>
          </cell>
          <cell r="EB196">
            <v>0</v>
          </cell>
          <cell r="EC196">
            <v>155000</v>
          </cell>
          <cell r="ED196">
            <v>0</v>
          </cell>
          <cell r="EE196">
            <v>0</v>
          </cell>
          <cell r="EF196">
            <v>928453</v>
          </cell>
          <cell r="EG196">
            <v>250000</v>
          </cell>
          <cell r="EH196">
            <v>0</v>
          </cell>
          <cell r="EI196">
            <v>905046</v>
          </cell>
          <cell r="EJ196">
            <v>0</v>
          </cell>
          <cell r="EK196">
            <v>113436</v>
          </cell>
          <cell r="EL196">
            <v>113436</v>
          </cell>
          <cell r="EM196">
            <v>37434</v>
          </cell>
          <cell r="EN196">
            <v>150870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1329324</v>
          </cell>
          <cell r="EV196">
            <v>0</v>
          </cell>
          <cell r="EW196">
            <v>9.1445299999999996</v>
          </cell>
          <cell r="EX196">
            <v>2.4689800000000002</v>
          </cell>
          <cell r="EY196">
            <v>0</v>
          </cell>
          <cell r="EZ196">
            <v>0</v>
          </cell>
          <cell r="FA196">
            <v>1</v>
          </cell>
          <cell r="FB196">
            <v>0.33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12.94351</v>
          </cell>
          <cell r="FH196">
            <v>0</v>
          </cell>
          <cell r="FI196">
            <v>0</v>
          </cell>
          <cell r="FJ196">
            <v>8.9381799999999991</v>
          </cell>
          <cell r="FK196">
            <v>0.20635000000000001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2101721</v>
          </cell>
          <cell r="GK196">
            <v>7413</v>
          </cell>
          <cell r="GL196">
            <v>1373629</v>
          </cell>
          <cell r="GM196">
            <v>132210</v>
          </cell>
          <cell r="GN196">
            <v>126970</v>
          </cell>
          <cell r="GO196">
            <v>124538</v>
          </cell>
          <cell r="GP196">
            <v>64991</v>
          </cell>
          <cell r="GQ196">
            <v>9156</v>
          </cell>
          <cell r="GR196">
            <v>11161</v>
          </cell>
          <cell r="GS196">
            <v>12266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7227</v>
          </cell>
          <cell r="GZ196">
            <v>2101721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120512</v>
          </cell>
          <cell r="HG196">
            <v>0</v>
          </cell>
          <cell r="HH196">
            <v>13725</v>
          </cell>
          <cell r="HI196">
            <v>22239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1411712</v>
          </cell>
          <cell r="HO196">
            <v>0</v>
          </cell>
          <cell r="HP196">
            <v>182454</v>
          </cell>
          <cell r="HQ196">
            <v>115747</v>
          </cell>
          <cell r="HR196">
            <v>66280</v>
          </cell>
          <cell r="HS196">
            <v>7867</v>
          </cell>
          <cell r="HT196">
            <v>11496</v>
          </cell>
          <cell r="HU196">
            <v>12636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29163</v>
          </cell>
          <cell r="IB196">
            <v>2059177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113431</v>
          </cell>
          <cell r="II196">
            <v>0</v>
          </cell>
          <cell r="IJ196">
            <v>16953</v>
          </cell>
          <cell r="IK196">
            <v>19088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2059177</v>
          </cell>
          <cell r="IQ196">
            <v>0</v>
          </cell>
          <cell r="IR196">
            <v>0</v>
          </cell>
          <cell r="IS196">
            <v>22.78</v>
          </cell>
          <cell r="IT196">
            <v>0</v>
          </cell>
          <cell r="IU196">
            <v>1.117</v>
          </cell>
          <cell r="IV196">
            <v>0</v>
          </cell>
          <cell r="IW196">
            <v>194.6</v>
          </cell>
          <cell r="IX196">
            <v>0</v>
          </cell>
          <cell r="IY196">
            <v>5.5</v>
          </cell>
          <cell r="IZ196">
            <v>0</v>
          </cell>
          <cell r="JA196">
            <v>0</v>
          </cell>
          <cell r="JB196">
            <v>0</v>
          </cell>
          <cell r="JC196">
            <v>156</v>
          </cell>
          <cell r="JD196">
            <v>158</v>
          </cell>
          <cell r="JE196">
            <v>0</v>
          </cell>
          <cell r="JF196">
            <v>0</v>
          </cell>
          <cell r="JG196">
            <v>0.5</v>
          </cell>
          <cell r="JH196">
            <v>15.16</v>
          </cell>
          <cell r="JI196">
            <v>0</v>
          </cell>
          <cell r="JJ196">
            <v>3.64</v>
          </cell>
          <cell r="JK196">
            <v>11.52</v>
          </cell>
          <cell r="JL196">
            <v>2.74</v>
          </cell>
          <cell r="JM196">
            <v>3.03</v>
          </cell>
          <cell r="JN196">
            <v>14.4</v>
          </cell>
          <cell r="JO196">
            <v>20.170000000000002</v>
          </cell>
          <cell r="JP196">
            <v>23.72</v>
          </cell>
          <cell r="JQ196">
            <v>0</v>
          </cell>
          <cell r="JR196">
            <v>0</v>
          </cell>
          <cell r="JS196">
            <v>0</v>
          </cell>
          <cell r="JT196">
            <v>7635</v>
          </cell>
          <cell r="JU196">
            <v>1.159</v>
          </cell>
          <cell r="JV196">
            <v>2990</v>
          </cell>
          <cell r="JW196">
            <v>184.9</v>
          </cell>
          <cell r="JX196">
            <v>-2.327</v>
          </cell>
          <cell r="JY196">
            <v>-17767</v>
          </cell>
          <cell r="JZ196">
            <v>-15705</v>
          </cell>
          <cell r="KA196">
            <v>170</v>
          </cell>
          <cell r="KB196">
            <v>194.6</v>
          </cell>
          <cell r="KC196">
            <v>7826</v>
          </cell>
          <cell r="KD196">
            <v>1522940</v>
          </cell>
          <cell r="KE196">
            <v>0</v>
          </cell>
          <cell r="KF196">
            <v>194703</v>
          </cell>
          <cell r="KG196">
            <v>157850</v>
          </cell>
        </row>
        <row r="197">
          <cell r="E197">
            <v>4527</v>
          </cell>
          <cell r="F197">
            <v>4527</v>
          </cell>
          <cell r="G197" t="str">
            <v>MOUNT AYR</v>
          </cell>
          <cell r="H197" t="str">
            <v>Mount Ayr</v>
          </cell>
          <cell r="I197">
            <v>0</v>
          </cell>
          <cell r="J197">
            <v>0</v>
          </cell>
          <cell r="K197">
            <v>0</v>
          </cell>
          <cell r="L197">
            <v>4527</v>
          </cell>
          <cell r="M197">
            <v>4309235</v>
          </cell>
          <cell r="N197">
            <v>72561</v>
          </cell>
          <cell r="O197">
            <v>229572</v>
          </cell>
          <cell r="P197">
            <v>600000</v>
          </cell>
          <cell r="Q197">
            <v>105400</v>
          </cell>
          <cell r="R197">
            <v>150000</v>
          </cell>
          <cell r="S197">
            <v>361000</v>
          </cell>
          <cell r="T197">
            <v>175000</v>
          </cell>
          <cell r="U197">
            <v>0</v>
          </cell>
          <cell r="V197">
            <v>4316377</v>
          </cell>
          <cell r="W197">
            <v>12045</v>
          </cell>
          <cell r="X197">
            <v>816000</v>
          </cell>
          <cell r="Y197">
            <v>0</v>
          </cell>
          <cell r="Z197">
            <v>200000</v>
          </cell>
          <cell r="AA197">
            <v>575000</v>
          </cell>
          <cell r="AB197">
            <v>11922190</v>
          </cell>
          <cell r="AC197">
            <v>0</v>
          </cell>
          <cell r="AD197">
            <v>516086</v>
          </cell>
          <cell r="AE197">
            <v>0</v>
          </cell>
          <cell r="AF197">
            <v>12438276</v>
          </cell>
          <cell r="AG197">
            <v>4049291</v>
          </cell>
          <cell r="AH197">
            <v>16487567</v>
          </cell>
          <cell r="AI197">
            <v>7525000</v>
          </cell>
          <cell r="AJ197">
            <v>400000</v>
          </cell>
          <cell r="AK197">
            <v>350000</v>
          </cell>
          <cell r="AL197">
            <v>450000</v>
          </cell>
          <cell r="AM197">
            <v>550000</v>
          </cell>
          <cell r="AN197">
            <v>303500</v>
          </cell>
          <cell r="AO197">
            <v>1225000</v>
          </cell>
          <cell r="AP197">
            <v>1062500</v>
          </cell>
          <cell r="AQ197">
            <v>0</v>
          </cell>
          <cell r="AR197">
            <v>4341000</v>
          </cell>
          <cell r="AS197">
            <v>650000</v>
          </cell>
          <cell r="AT197">
            <v>500000</v>
          </cell>
          <cell r="AU197">
            <v>717086</v>
          </cell>
          <cell r="AV197">
            <v>334899</v>
          </cell>
          <cell r="AW197">
            <v>1551985</v>
          </cell>
          <cell r="AX197">
            <v>14067985</v>
          </cell>
          <cell r="AY197">
            <v>516086</v>
          </cell>
          <cell r="AZ197">
            <v>14634071</v>
          </cell>
          <cell r="BA197">
            <v>1853496</v>
          </cell>
          <cell r="BB197">
            <v>16487567</v>
          </cell>
          <cell r="BC197">
            <v>0</v>
          </cell>
          <cell r="BD197">
            <v>0</v>
          </cell>
          <cell r="BE197">
            <v>50000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20</v>
          </cell>
          <cell r="BZ197">
            <v>2024</v>
          </cell>
          <cell r="CA197">
            <v>2028</v>
          </cell>
          <cell r="CB197">
            <v>10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2016</v>
          </cell>
          <cell r="CO197">
            <v>2025</v>
          </cell>
          <cell r="CP197">
            <v>1.34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2.7</v>
          </cell>
          <cell r="CY197">
            <v>0</v>
          </cell>
          <cell r="CZ197">
            <v>3</v>
          </cell>
          <cell r="DA197">
            <v>468308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553372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2821266</v>
          </cell>
          <cell r="DY197">
            <v>268753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3090019</v>
          </cell>
          <cell r="EG197">
            <v>375000</v>
          </cell>
          <cell r="EH197">
            <v>0</v>
          </cell>
          <cell r="EI197">
            <v>2821266</v>
          </cell>
          <cell r="EJ197">
            <v>349330</v>
          </cell>
          <cell r="EK197">
            <v>204042</v>
          </cell>
          <cell r="EL197">
            <v>553372</v>
          </cell>
          <cell r="EM197">
            <v>136278</v>
          </cell>
          <cell r="EN197">
            <v>689650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205500</v>
          </cell>
          <cell r="ET197">
            <v>0</v>
          </cell>
          <cell r="EU197">
            <v>4360168</v>
          </cell>
          <cell r="EV197">
            <v>0</v>
          </cell>
          <cell r="EW197">
            <v>8.2721499999999999</v>
          </cell>
          <cell r="EX197">
            <v>1.01302</v>
          </cell>
          <cell r="EY197">
            <v>0</v>
          </cell>
          <cell r="EZ197">
            <v>0</v>
          </cell>
          <cell r="FA197">
            <v>1.34</v>
          </cell>
          <cell r="FB197">
            <v>0.33</v>
          </cell>
          <cell r="FC197">
            <v>0</v>
          </cell>
          <cell r="FD197">
            <v>0</v>
          </cell>
          <cell r="FE197">
            <v>0.49762000000000001</v>
          </cell>
          <cell r="FF197">
            <v>0</v>
          </cell>
          <cell r="FG197">
            <v>11.45279</v>
          </cell>
          <cell r="FH197">
            <v>0</v>
          </cell>
          <cell r="FI197">
            <v>0</v>
          </cell>
          <cell r="FJ197">
            <v>7.6213600000000001</v>
          </cell>
          <cell r="FK197">
            <v>0.65078999999999998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6490346</v>
          </cell>
          <cell r="GK197">
            <v>7413</v>
          </cell>
          <cell r="GL197">
            <v>4416665</v>
          </cell>
          <cell r="GM197">
            <v>0</v>
          </cell>
          <cell r="GN197">
            <v>193257</v>
          </cell>
          <cell r="GO197">
            <v>642929</v>
          </cell>
          <cell r="GP197">
            <v>221290</v>
          </cell>
          <cell r="GQ197">
            <v>0</v>
          </cell>
          <cell r="GR197">
            <v>35975</v>
          </cell>
          <cell r="GS197">
            <v>39771</v>
          </cell>
          <cell r="GT197">
            <v>0</v>
          </cell>
          <cell r="GU197">
            <v>215292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6490346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366628</v>
          </cell>
          <cell r="HG197">
            <v>0</v>
          </cell>
          <cell r="HH197">
            <v>41679</v>
          </cell>
          <cell r="HI197">
            <v>118608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4568021</v>
          </cell>
          <cell r="HO197">
            <v>0</v>
          </cell>
          <cell r="HP197">
            <v>199136</v>
          </cell>
          <cell r="HQ197">
            <v>754414</v>
          </cell>
          <cell r="HR197">
            <v>232793</v>
          </cell>
          <cell r="HS197">
            <v>0</v>
          </cell>
          <cell r="HT197">
            <v>37178</v>
          </cell>
          <cell r="HU197">
            <v>41101</v>
          </cell>
          <cell r="HV197">
            <v>0</v>
          </cell>
          <cell r="HW197">
            <v>221760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6794776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378141</v>
          </cell>
          <cell r="II197">
            <v>0</v>
          </cell>
          <cell r="IJ197">
            <v>51434</v>
          </cell>
          <cell r="IK197">
            <v>129795</v>
          </cell>
          <cell r="IL197">
            <v>0</v>
          </cell>
          <cell r="IM197">
            <v>0</v>
          </cell>
          <cell r="IN197">
            <v>0</v>
          </cell>
          <cell r="IO197">
            <v>0</v>
          </cell>
          <cell r="IP197">
            <v>6794776</v>
          </cell>
          <cell r="IQ197">
            <v>0</v>
          </cell>
          <cell r="IR197">
            <v>0</v>
          </cell>
          <cell r="IS197">
            <v>22.58</v>
          </cell>
          <cell r="IT197">
            <v>0</v>
          </cell>
          <cell r="IU197">
            <v>3.032</v>
          </cell>
          <cell r="IV197">
            <v>0.47</v>
          </cell>
          <cell r="IW197">
            <v>598.4</v>
          </cell>
          <cell r="IX197">
            <v>0</v>
          </cell>
          <cell r="IY197">
            <v>19.5</v>
          </cell>
          <cell r="IZ197">
            <v>0</v>
          </cell>
          <cell r="JA197">
            <v>0</v>
          </cell>
          <cell r="JB197">
            <v>0</v>
          </cell>
          <cell r="JC197">
            <v>488</v>
          </cell>
          <cell r="JD197">
            <v>483</v>
          </cell>
          <cell r="JE197">
            <v>0</v>
          </cell>
          <cell r="JF197">
            <v>0</v>
          </cell>
          <cell r="JG197">
            <v>1.43</v>
          </cell>
          <cell r="JH197">
            <v>98.81</v>
          </cell>
          <cell r="JI197">
            <v>30.14</v>
          </cell>
          <cell r="JJ197">
            <v>32.67</v>
          </cell>
          <cell r="JK197">
            <v>36</v>
          </cell>
          <cell r="JL197">
            <v>32.880000000000003</v>
          </cell>
          <cell r="JM197">
            <v>32.07</v>
          </cell>
          <cell r="JN197">
            <v>33.840000000000003</v>
          </cell>
          <cell r="JO197">
            <v>98.79</v>
          </cell>
          <cell r="JP197">
            <v>25.35</v>
          </cell>
          <cell r="JQ197">
            <v>1.25</v>
          </cell>
          <cell r="JR197">
            <v>0</v>
          </cell>
          <cell r="JS197">
            <v>0</v>
          </cell>
          <cell r="JT197">
            <v>7635</v>
          </cell>
          <cell r="JU197">
            <v>3.008</v>
          </cell>
          <cell r="JV197">
            <v>7859</v>
          </cell>
          <cell r="JW197">
            <v>598.29999999999995</v>
          </cell>
          <cell r="JX197">
            <v>-9.9000000000000005E-2</v>
          </cell>
          <cell r="JY197">
            <v>-756</v>
          </cell>
          <cell r="JZ197">
            <v>-668</v>
          </cell>
          <cell r="KA197">
            <v>489</v>
          </cell>
          <cell r="KB197">
            <v>598.4</v>
          </cell>
          <cell r="KC197">
            <v>7826</v>
          </cell>
          <cell r="KD197">
            <v>4683078</v>
          </cell>
          <cell r="KE197">
            <v>0</v>
          </cell>
          <cell r="KF197">
            <v>231712</v>
          </cell>
          <cell r="KG197">
            <v>773131</v>
          </cell>
        </row>
        <row r="198">
          <cell r="E198">
            <v>4536</v>
          </cell>
          <cell r="F198">
            <v>4536</v>
          </cell>
          <cell r="G198" t="str">
            <v>MOUNT PLEASANT</v>
          </cell>
          <cell r="H198" t="str">
            <v>Mount Pleasant</v>
          </cell>
          <cell r="I198">
            <v>0</v>
          </cell>
          <cell r="J198">
            <v>0</v>
          </cell>
          <cell r="K198">
            <v>0</v>
          </cell>
          <cell r="L198">
            <v>4536</v>
          </cell>
          <cell r="M198">
            <v>7982006</v>
          </cell>
          <cell r="N198">
            <v>77672</v>
          </cell>
          <cell r="O198">
            <v>572665</v>
          </cell>
          <cell r="P198">
            <v>1100000</v>
          </cell>
          <cell r="Q198">
            <v>614500</v>
          </cell>
          <cell r="R198">
            <v>345000</v>
          </cell>
          <cell r="S198">
            <v>288000</v>
          </cell>
          <cell r="T198">
            <v>422500</v>
          </cell>
          <cell r="U198">
            <v>0</v>
          </cell>
          <cell r="V198">
            <v>13979293</v>
          </cell>
          <cell r="W198">
            <v>57856</v>
          </cell>
          <cell r="X198">
            <v>2300000</v>
          </cell>
          <cell r="Y198">
            <v>0</v>
          </cell>
          <cell r="Z198">
            <v>430000</v>
          </cell>
          <cell r="AA198">
            <v>1345000</v>
          </cell>
          <cell r="AB198">
            <v>29514492</v>
          </cell>
          <cell r="AC198">
            <v>0</v>
          </cell>
          <cell r="AD198">
            <v>513048</v>
          </cell>
          <cell r="AE198">
            <v>1000</v>
          </cell>
          <cell r="AF198">
            <v>30028540</v>
          </cell>
          <cell r="AG198">
            <v>13388811</v>
          </cell>
          <cell r="AH198">
            <v>43417351</v>
          </cell>
          <cell r="AI198">
            <v>17805000</v>
          </cell>
          <cell r="AJ198">
            <v>820000</v>
          </cell>
          <cell r="AK198">
            <v>1095000</v>
          </cell>
          <cell r="AL198">
            <v>603000</v>
          </cell>
          <cell r="AM198">
            <v>1450000</v>
          </cell>
          <cell r="AN198">
            <v>1490000</v>
          </cell>
          <cell r="AO198">
            <v>2450850</v>
          </cell>
          <cell r="AP198">
            <v>1023000</v>
          </cell>
          <cell r="AQ198">
            <v>0</v>
          </cell>
          <cell r="AR198">
            <v>8931850</v>
          </cell>
          <cell r="AS198">
            <v>1225285</v>
          </cell>
          <cell r="AT198">
            <v>2800000</v>
          </cell>
          <cell r="AU198">
            <v>513048</v>
          </cell>
          <cell r="AV198">
            <v>955908</v>
          </cell>
          <cell r="AW198">
            <v>4268956</v>
          </cell>
          <cell r="AX198">
            <v>32231091</v>
          </cell>
          <cell r="AY198">
            <v>513048</v>
          </cell>
          <cell r="AZ198">
            <v>32744139</v>
          </cell>
          <cell r="BA198">
            <v>10673212</v>
          </cell>
          <cell r="BB198">
            <v>43417351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20</v>
          </cell>
          <cell r="BZ198">
            <v>2022</v>
          </cell>
          <cell r="CA198">
            <v>2026</v>
          </cell>
          <cell r="CB198">
            <v>10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2021</v>
          </cell>
          <cell r="CO198">
            <v>2030</v>
          </cell>
          <cell r="CP198">
            <v>1.34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2.7</v>
          </cell>
          <cell r="CY198">
            <v>0</v>
          </cell>
          <cell r="CZ198">
            <v>5</v>
          </cell>
          <cell r="DA198">
            <v>1381797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902489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5627125</v>
          </cell>
          <cell r="DY198">
            <v>407786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6034911</v>
          </cell>
          <cell r="EG198">
            <v>900000</v>
          </cell>
          <cell r="EH198">
            <v>0</v>
          </cell>
          <cell r="EI198">
            <v>5627125</v>
          </cell>
          <cell r="EJ198">
            <v>0</v>
          </cell>
          <cell r="EK198">
            <v>902489</v>
          </cell>
          <cell r="EL198">
            <v>902489</v>
          </cell>
          <cell r="EM198">
            <v>222255</v>
          </cell>
          <cell r="EN198">
            <v>1124744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8059655</v>
          </cell>
          <cell r="EV198">
            <v>0</v>
          </cell>
          <cell r="EW198">
            <v>9.1876499999999997</v>
          </cell>
          <cell r="EX198">
            <v>1.37263</v>
          </cell>
          <cell r="EY198">
            <v>0</v>
          </cell>
          <cell r="EZ198">
            <v>0</v>
          </cell>
          <cell r="FA198">
            <v>1.34</v>
          </cell>
          <cell r="FB198">
            <v>0.33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12.23028</v>
          </cell>
          <cell r="FH198">
            <v>0</v>
          </cell>
          <cell r="FI198">
            <v>0</v>
          </cell>
          <cell r="FJ198">
            <v>8.5821799999999993</v>
          </cell>
          <cell r="FK198">
            <v>0.60546999999999995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18938677</v>
          </cell>
          <cell r="GK198">
            <v>7413</v>
          </cell>
          <cell r="GL198">
            <v>13565790</v>
          </cell>
          <cell r="GM198">
            <v>0</v>
          </cell>
          <cell r="GN198">
            <v>287558</v>
          </cell>
          <cell r="GO198">
            <v>1792538</v>
          </cell>
          <cell r="GP198">
            <v>666253</v>
          </cell>
          <cell r="GQ198">
            <v>0</v>
          </cell>
          <cell r="GR198">
            <v>110766</v>
          </cell>
          <cell r="GS198">
            <v>121727</v>
          </cell>
          <cell r="GT198">
            <v>0</v>
          </cell>
          <cell r="GU198">
            <v>330635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18938677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956660</v>
          </cell>
          <cell r="HG198">
            <v>0</v>
          </cell>
          <cell r="HH198">
            <v>100646</v>
          </cell>
          <cell r="HI198">
            <v>259455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13681157</v>
          </cell>
          <cell r="HO198">
            <v>20291</v>
          </cell>
          <cell r="HP198">
            <v>347377</v>
          </cell>
          <cell r="HQ198">
            <v>1923562</v>
          </cell>
          <cell r="HR198">
            <v>677124</v>
          </cell>
          <cell r="HS198">
            <v>0</v>
          </cell>
          <cell r="HT198">
            <v>111417</v>
          </cell>
          <cell r="HU198">
            <v>122462</v>
          </cell>
          <cell r="HV198">
            <v>0</v>
          </cell>
          <cell r="HW198">
            <v>332084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19276174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963897</v>
          </cell>
          <cell r="II198">
            <v>0</v>
          </cell>
          <cell r="IJ198">
            <v>122625</v>
          </cell>
          <cell r="IK198">
            <v>278678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19276174</v>
          </cell>
          <cell r="IQ198">
            <v>0</v>
          </cell>
          <cell r="IR198">
            <v>0</v>
          </cell>
          <cell r="IS198">
            <v>19.420000000000002</v>
          </cell>
          <cell r="IT198">
            <v>1</v>
          </cell>
          <cell r="IU198">
            <v>9.4879999999999995</v>
          </cell>
          <cell r="IV198">
            <v>16.59</v>
          </cell>
          <cell r="IW198">
            <v>1733.3</v>
          </cell>
          <cell r="IX198">
            <v>0</v>
          </cell>
          <cell r="IY198">
            <v>42.5</v>
          </cell>
          <cell r="IZ198">
            <v>0</v>
          </cell>
          <cell r="JA198">
            <v>0</v>
          </cell>
          <cell r="JB198">
            <v>0</v>
          </cell>
          <cell r="JC198">
            <v>1587</v>
          </cell>
          <cell r="JD198">
            <v>1611</v>
          </cell>
          <cell r="JE198">
            <v>0</v>
          </cell>
          <cell r="JF198">
            <v>0</v>
          </cell>
          <cell r="JG198">
            <v>4.5599999999999996</v>
          </cell>
          <cell r="JH198">
            <v>251.94</v>
          </cell>
          <cell r="JI198">
            <v>56.17</v>
          </cell>
          <cell r="JJ198">
            <v>87.77</v>
          </cell>
          <cell r="JK198">
            <v>108</v>
          </cell>
          <cell r="JL198">
            <v>56.17</v>
          </cell>
          <cell r="JM198">
            <v>53.27</v>
          </cell>
          <cell r="JN198">
            <v>126.72</v>
          </cell>
          <cell r="JO198">
            <v>236.16</v>
          </cell>
          <cell r="JP198">
            <v>17.78</v>
          </cell>
          <cell r="JQ198">
            <v>19.670000000000002</v>
          </cell>
          <cell r="JR198">
            <v>8</v>
          </cell>
          <cell r="JS198">
            <v>0</v>
          </cell>
          <cell r="JT198">
            <v>7635</v>
          </cell>
          <cell r="JU198">
            <v>9.7390000000000008</v>
          </cell>
          <cell r="JV198">
            <v>3556</v>
          </cell>
          <cell r="JW198">
            <v>1791.9</v>
          </cell>
          <cell r="JX198">
            <v>0</v>
          </cell>
          <cell r="JY198">
            <v>0</v>
          </cell>
          <cell r="JZ198">
            <v>0</v>
          </cell>
          <cell r="KA198">
            <v>1549</v>
          </cell>
          <cell r="KB198">
            <v>1733.3</v>
          </cell>
          <cell r="KC198">
            <v>7826</v>
          </cell>
          <cell r="KD198">
            <v>13564806</v>
          </cell>
          <cell r="KE198">
            <v>253163</v>
          </cell>
          <cell r="KF198">
            <v>369301</v>
          </cell>
          <cell r="KG198">
            <v>1848188</v>
          </cell>
        </row>
        <row r="199">
          <cell r="E199">
            <v>4554</v>
          </cell>
          <cell r="F199">
            <v>4554</v>
          </cell>
          <cell r="G199" t="str">
            <v>MOUNT VERNON</v>
          </cell>
          <cell r="H199" t="str">
            <v>Mount Vernon</v>
          </cell>
          <cell r="I199">
            <v>0</v>
          </cell>
          <cell r="J199">
            <v>0</v>
          </cell>
          <cell r="K199">
            <v>0</v>
          </cell>
          <cell r="L199">
            <v>4554</v>
          </cell>
          <cell r="M199">
            <v>6761114</v>
          </cell>
          <cell r="N199">
            <v>82597</v>
          </cell>
          <cell r="O199">
            <v>502720</v>
          </cell>
          <cell r="P199">
            <v>3184293</v>
          </cell>
          <cell r="Q199">
            <v>63400</v>
          </cell>
          <cell r="R199">
            <v>602171</v>
          </cell>
          <cell r="S199">
            <v>740000</v>
          </cell>
          <cell r="T199">
            <v>567116</v>
          </cell>
          <cell r="U199">
            <v>0</v>
          </cell>
          <cell r="V199">
            <v>8541727</v>
          </cell>
          <cell r="W199">
            <v>39061</v>
          </cell>
          <cell r="X199">
            <v>1405878</v>
          </cell>
          <cell r="Y199">
            <v>90969</v>
          </cell>
          <cell r="Z199">
            <v>50000</v>
          </cell>
          <cell r="AA199">
            <v>899000</v>
          </cell>
          <cell r="AB199">
            <v>23530046</v>
          </cell>
          <cell r="AC199">
            <v>0</v>
          </cell>
          <cell r="AD199">
            <v>1138853</v>
          </cell>
          <cell r="AE199">
            <v>0</v>
          </cell>
          <cell r="AF199">
            <v>24668899</v>
          </cell>
          <cell r="AG199">
            <v>2722577</v>
          </cell>
          <cell r="AH199">
            <v>27391476</v>
          </cell>
          <cell r="AI199">
            <v>13148423</v>
          </cell>
          <cell r="AJ199">
            <v>870421</v>
          </cell>
          <cell r="AK199">
            <v>1339129</v>
          </cell>
          <cell r="AL199">
            <v>639517</v>
          </cell>
          <cell r="AM199">
            <v>1046635</v>
          </cell>
          <cell r="AN199">
            <v>414154</v>
          </cell>
          <cell r="AO199">
            <v>2239781</v>
          </cell>
          <cell r="AP199">
            <v>773402</v>
          </cell>
          <cell r="AQ199">
            <v>0</v>
          </cell>
          <cell r="AR199">
            <v>7323039</v>
          </cell>
          <cell r="AS199">
            <v>1192428</v>
          </cell>
          <cell r="AT199">
            <v>283622</v>
          </cell>
          <cell r="AU199">
            <v>2915305</v>
          </cell>
          <cell r="AV199">
            <v>584240</v>
          </cell>
          <cell r="AW199">
            <v>3783167</v>
          </cell>
          <cell r="AX199">
            <v>25447057</v>
          </cell>
          <cell r="AY199">
            <v>1138575</v>
          </cell>
          <cell r="AZ199">
            <v>26585632</v>
          </cell>
          <cell r="BA199">
            <v>805844</v>
          </cell>
          <cell r="BB199">
            <v>27391476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20</v>
          </cell>
          <cell r="BZ199">
            <v>2022</v>
          </cell>
          <cell r="CA199">
            <v>2026</v>
          </cell>
          <cell r="CB199">
            <v>10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2022</v>
          </cell>
          <cell r="CO199">
            <v>2031</v>
          </cell>
          <cell r="CP199">
            <v>1.34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0.13500000000000001</v>
          </cell>
          <cell r="CX199">
            <v>4.05</v>
          </cell>
          <cell r="CY199">
            <v>0</v>
          </cell>
          <cell r="CZ199">
            <v>5</v>
          </cell>
          <cell r="DA199">
            <v>858982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562606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3278228</v>
          </cell>
          <cell r="DY199">
            <v>97262</v>
          </cell>
          <cell r="DZ199">
            <v>0</v>
          </cell>
          <cell r="EA199">
            <v>0</v>
          </cell>
          <cell r="EB199">
            <v>0</v>
          </cell>
          <cell r="EC199">
            <v>718478</v>
          </cell>
          <cell r="ED199">
            <v>200000</v>
          </cell>
          <cell r="EE199">
            <v>0</v>
          </cell>
          <cell r="EF199">
            <v>4293968</v>
          </cell>
          <cell r="EG199">
            <v>525000</v>
          </cell>
          <cell r="EH199">
            <v>0</v>
          </cell>
          <cell r="EI199">
            <v>4196706</v>
          </cell>
          <cell r="EJ199">
            <v>465000</v>
          </cell>
          <cell r="EK199">
            <v>97606</v>
          </cell>
          <cell r="EL199">
            <v>562606</v>
          </cell>
          <cell r="EM199">
            <v>138552</v>
          </cell>
          <cell r="EN199">
            <v>701158</v>
          </cell>
          <cell r="EO199">
            <v>0</v>
          </cell>
          <cell r="EP199">
            <v>0</v>
          </cell>
          <cell r="EQ199">
            <v>0</v>
          </cell>
          <cell r="ER199">
            <v>51617</v>
          </cell>
          <cell r="ES199">
            <v>1271951</v>
          </cell>
          <cell r="ET199">
            <v>0</v>
          </cell>
          <cell r="EU199">
            <v>6843696</v>
          </cell>
          <cell r="EV199">
            <v>0</v>
          </cell>
          <cell r="EW199">
            <v>11.20786</v>
          </cell>
          <cell r="EX199">
            <v>1.3731</v>
          </cell>
          <cell r="EY199">
            <v>0</v>
          </cell>
          <cell r="EZ199">
            <v>0</v>
          </cell>
          <cell r="FA199">
            <v>1.34</v>
          </cell>
          <cell r="FB199">
            <v>0.33</v>
          </cell>
          <cell r="FC199">
            <v>0</v>
          </cell>
          <cell r="FD199">
            <v>0.13500000000000001</v>
          </cell>
          <cell r="FE199">
            <v>3.0295000000000001</v>
          </cell>
          <cell r="FF199">
            <v>0</v>
          </cell>
          <cell r="FG199">
            <v>17.415459999999999</v>
          </cell>
          <cell r="FH199">
            <v>0</v>
          </cell>
          <cell r="FI199">
            <v>0</v>
          </cell>
          <cell r="FJ199">
            <v>10.9762</v>
          </cell>
          <cell r="FK199">
            <v>0.23166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11195185</v>
          </cell>
          <cell r="GK199">
            <v>7413</v>
          </cell>
          <cell r="GL199">
            <v>8298854</v>
          </cell>
          <cell r="GM199">
            <v>0</v>
          </cell>
          <cell r="GN199">
            <v>85650</v>
          </cell>
          <cell r="GO199">
            <v>693857</v>
          </cell>
          <cell r="GP199">
            <v>392147</v>
          </cell>
          <cell r="GQ199">
            <v>0</v>
          </cell>
          <cell r="GR199">
            <v>69040</v>
          </cell>
          <cell r="GS199">
            <v>75882</v>
          </cell>
          <cell r="GT199">
            <v>0</v>
          </cell>
          <cell r="GU199">
            <v>307444</v>
          </cell>
          <cell r="GV199">
            <v>0</v>
          </cell>
          <cell r="GW199">
            <v>0</v>
          </cell>
          <cell r="GX199">
            <v>0</v>
          </cell>
          <cell r="GY199">
            <v>-7227</v>
          </cell>
          <cell r="GZ199">
            <v>11195185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561583</v>
          </cell>
          <cell r="HG199">
            <v>0</v>
          </cell>
          <cell r="HH199">
            <v>50258</v>
          </cell>
          <cell r="HI199">
            <v>211271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8484012</v>
          </cell>
          <cell r="HO199">
            <v>0</v>
          </cell>
          <cell r="HP199">
            <v>96209</v>
          </cell>
          <cell r="HQ199">
            <v>720744</v>
          </cell>
          <cell r="HR199">
            <v>401441</v>
          </cell>
          <cell r="HS199">
            <v>0</v>
          </cell>
          <cell r="HT199">
            <v>70676</v>
          </cell>
          <cell r="HU199">
            <v>77691</v>
          </cell>
          <cell r="HV199">
            <v>0</v>
          </cell>
          <cell r="HW199">
            <v>313018</v>
          </cell>
          <cell r="HX199">
            <v>0</v>
          </cell>
          <cell r="HY199">
            <v>0</v>
          </cell>
          <cell r="HZ199">
            <v>0</v>
          </cell>
          <cell r="IA199">
            <v>-8184</v>
          </cell>
          <cell r="IB199">
            <v>11454706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569786</v>
          </cell>
          <cell r="II199">
            <v>0</v>
          </cell>
          <cell r="IJ199">
            <v>60362</v>
          </cell>
          <cell r="IK199">
            <v>171788</v>
          </cell>
          <cell r="IL199">
            <v>0</v>
          </cell>
          <cell r="IM199">
            <v>0</v>
          </cell>
          <cell r="IN199">
            <v>0</v>
          </cell>
          <cell r="IO199">
            <v>0</v>
          </cell>
          <cell r="IP199">
            <v>11454706</v>
          </cell>
          <cell r="IQ199">
            <v>0</v>
          </cell>
          <cell r="IR199">
            <v>0</v>
          </cell>
          <cell r="IS199">
            <v>8.39</v>
          </cell>
          <cell r="IT199">
            <v>26</v>
          </cell>
          <cell r="IU199">
            <v>3.6909999999999998</v>
          </cell>
          <cell r="IV199">
            <v>0.52</v>
          </cell>
          <cell r="IW199">
            <v>1097.5999999999999</v>
          </cell>
          <cell r="IX199">
            <v>0</v>
          </cell>
          <cell r="IY199">
            <v>29.5</v>
          </cell>
          <cell r="IZ199">
            <v>0</v>
          </cell>
          <cell r="JA199">
            <v>0</v>
          </cell>
          <cell r="JB199">
            <v>0</v>
          </cell>
          <cell r="JC199">
            <v>463</v>
          </cell>
          <cell r="JD199">
            <v>469</v>
          </cell>
          <cell r="JE199">
            <v>0</v>
          </cell>
          <cell r="JF199">
            <v>0</v>
          </cell>
          <cell r="JG199">
            <v>1.34</v>
          </cell>
          <cell r="JH199">
            <v>94.4</v>
          </cell>
          <cell r="JI199">
            <v>19.18</v>
          </cell>
          <cell r="JJ199">
            <v>24.82</v>
          </cell>
          <cell r="JK199">
            <v>50.4</v>
          </cell>
          <cell r="JL199">
            <v>24.66</v>
          </cell>
          <cell r="JM199">
            <v>16.95</v>
          </cell>
          <cell r="JN199">
            <v>47.52</v>
          </cell>
          <cell r="JO199">
            <v>89.13</v>
          </cell>
          <cell r="JP199">
            <v>11.29</v>
          </cell>
          <cell r="JQ199">
            <v>0.99</v>
          </cell>
          <cell r="JR199">
            <v>32</v>
          </cell>
          <cell r="JS199">
            <v>0</v>
          </cell>
          <cell r="JT199">
            <v>7635</v>
          </cell>
          <cell r="JU199">
            <v>3.5470000000000002</v>
          </cell>
          <cell r="JV199">
            <v>6872</v>
          </cell>
          <cell r="JW199">
            <v>1111.2</v>
          </cell>
          <cell r="JX199">
            <v>-2.1960000000000002</v>
          </cell>
          <cell r="JY199">
            <v>-16766</v>
          </cell>
          <cell r="JZ199">
            <v>-14821</v>
          </cell>
          <cell r="KA199">
            <v>457</v>
          </cell>
          <cell r="KB199">
            <v>1097.5999999999999</v>
          </cell>
          <cell r="KC199">
            <v>7826</v>
          </cell>
          <cell r="KD199">
            <v>8589818</v>
          </cell>
          <cell r="KE199">
            <v>0</v>
          </cell>
          <cell r="KF199">
            <v>123862</v>
          </cell>
          <cell r="KG199">
            <v>697531</v>
          </cell>
        </row>
        <row r="200">
          <cell r="E200">
            <v>4572</v>
          </cell>
          <cell r="F200">
            <v>4572</v>
          </cell>
          <cell r="G200" t="str">
            <v>MURRAY</v>
          </cell>
          <cell r="H200" t="str">
            <v>Murray</v>
          </cell>
          <cell r="I200">
            <v>0</v>
          </cell>
          <cell r="J200">
            <v>0</v>
          </cell>
          <cell r="K200">
            <v>0</v>
          </cell>
          <cell r="L200">
            <v>4572</v>
          </cell>
          <cell r="M200">
            <v>1093622</v>
          </cell>
          <cell r="N200">
            <v>37526</v>
          </cell>
          <cell r="O200">
            <v>46805</v>
          </cell>
          <cell r="P200">
            <v>650000</v>
          </cell>
          <cell r="Q200">
            <v>74500</v>
          </cell>
          <cell r="R200">
            <v>75000</v>
          </cell>
          <cell r="S200">
            <v>207000</v>
          </cell>
          <cell r="T200">
            <v>27700</v>
          </cell>
          <cell r="U200">
            <v>0</v>
          </cell>
          <cell r="V200">
            <v>2017670</v>
          </cell>
          <cell r="W200">
            <v>6935</v>
          </cell>
          <cell r="X200">
            <v>335260</v>
          </cell>
          <cell r="Y200">
            <v>0</v>
          </cell>
          <cell r="Z200">
            <v>60000</v>
          </cell>
          <cell r="AA200">
            <v>155000</v>
          </cell>
          <cell r="AB200">
            <v>4787018</v>
          </cell>
          <cell r="AC200">
            <v>0</v>
          </cell>
          <cell r="AD200">
            <v>0</v>
          </cell>
          <cell r="AE200">
            <v>0</v>
          </cell>
          <cell r="AF200">
            <v>4787018</v>
          </cell>
          <cell r="AG200">
            <v>2227008</v>
          </cell>
          <cell r="AH200">
            <v>7014026</v>
          </cell>
          <cell r="AI200">
            <v>3135000</v>
          </cell>
          <cell r="AJ200">
            <v>150000</v>
          </cell>
          <cell r="AK200">
            <v>355000</v>
          </cell>
          <cell r="AL200">
            <v>200000</v>
          </cell>
          <cell r="AM200">
            <v>200000</v>
          </cell>
          <cell r="AN200">
            <v>135000</v>
          </cell>
          <cell r="AO200">
            <v>555000</v>
          </cell>
          <cell r="AP200">
            <v>150000</v>
          </cell>
          <cell r="AQ200">
            <v>0</v>
          </cell>
          <cell r="AR200">
            <v>1745000</v>
          </cell>
          <cell r="AS200">
            <v>240000</v>
          </cell>
          <cell r="AT200">
            <v>275000</v>
          </cell>
          <cell r="AU200">
            <v>129000</v>
          </cell>
          <cell r="AV200">
            <v>123044</v>
          </cell>
          <cell r="AW200">
            <v>527044</v>
          </cell>
          <cell r="AX200">
            <v>5647044</v>
          </cell>
          <cell r="AY200">
            <v>0</v>
          </cell>
          <cell r="AZ200">
            <v>5647044</v>
          </cell>
          <cell r="BA200">
            <v>1366982</v>
          </cell>
          <cell r="BB200">
            <v>7014026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20</v>
          </cell>
          <cell r="BZ200">
            <v>2022</v>
          </cell>
          <cell r="CA200">
            <v>2026</v>
          </cell>
          <cell r="CB200">
            <v>10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2.7</v>
          </cell>
          <cell r="CY200">
            <v>0</v>
          </cell>
          <cell r="CZ200">
            <v>1</v>
          </cell>
          <cell r="DA200">
            <v>172485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729079</v>
          </cell>
          <cell r="DY200">
            <v>112626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841705</v>
          </cell>
          <cell r="EG200">
            <v>135000</v>
          </cell>
          <cell r="EH200">
            <v>0</v>
          </cell>
          <cell r="EI200">
            <v>729079</v>
          </cell>
          <cell r="EJ200">
            <v>0</v>
          </cell>
          <cell r="EK200">
            <v>0</v>
          </cell>
          <cell r="EL200">
            <v>0</v>
          </cell>
          <cell r="EM200">
            <v>28787</v>
          </cell>
          <cell r="EN200">
            <v>28787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125120</v>
          </cell>
          <cell r="ET200">
            <v>0</v>
          </cell>
          <cell r="EU200">
            <v>1130612</v>
          </cell>
          <cell r="EV200">
            <v>0</v>
          </cell>
          <cell r="EW200">
            <v>9.6488800000000001</v>
          </cell>
          <cell r="EX200">
            <v>1.5475699999999999</v>
          </cell>
          <cell r="EY200">
            <v>0</v>
          </cell>
          <cell r="EZ200">
            <v>0</v>
          </cell>
          <cell r="FA200">
            <v>0</v>
          </cell>
          <cell r="FB200">
            <v>0.33</v>
          </cell>
          <cell r="FC200">
            <v>0</v>
          </cell>
          <cell r="FD200">
            <v>0</v>
          </cell>
          <cell r="FE200">
            <v>1.43431</v>
          </cell>
          <cell r="FF200">
            <v>0</v>
          </cell>
          <cell r="FG200">
            <v>12.960760000000001</v>
          </cell>
          <cell r="FH200">
            <v>0</v>
          </cell>
          <cell r="FI200">
            <v>0</v>
          </cell>
          <cell r="FJ200">
            <v>8.3577899999999996</v>
          </cell>
          <cell r="FK200">
            <v>1.2910900000000001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2466800</v>
          </cell>
          <cell r="GK200">
            <v>7413</v>
          </cell>
          <cell r="GL200">
            <v>1667184</v>
          </cell>
          <cell r="GM200">
            <v>0</v>
          </cell>
          <cell r="GN200">
            <v>164324</v>
          </cell>
          <cell r="GO200">
            <v>188809</v>
          </cell>
          <cell r="GP200">
            <v>81175</v>
          </cell>
          <cell r="GQ200">
            <v>6918</v>
          </cell>
          <cell r="GR200">
            <v>13581</v>
          </cell>
          <cell r="GS200">
            <v>15014</v>
          </cell>
          <cell r="GT200">
            <v>0</v>
          </cell>
          <cell r="GU200">
            <v>52011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2466800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122138</v>
          </cell>
          <cell r="HG200">
            <v>0</v>
          </cell>
          <cell r="HH200">
            <v>15948</v>
          </cell>
          <cell r="HI200">
            <v>81543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1693443</v>
          </cell>
          <cell r="HO200">
            <v>0</v>
          </cell>
          <cell r="HP200">
            <v>176208</v>
          </cell>
          <cell r="HQ200">
            <v>204465</v>
          </cell>
          <cell r="HR200">
            <v>83011</v>
          </cell>
          <cell r="HS200">
            <v>5082</v>
          </cell>
          <cell r="HT200">
            <v>13988</v>
          </cell>
          <cell r="HU200">
            <v>15464</v>
          </cell>
          <cell r="HV200">
            <v>0</v>
          </cell>
          <cell r="HW200">
            <v>52615</v>
          </cell>
          <cell r="HX200">
            <v>0</v>
          </cell>
          <cell r="HY200">
            <v>0</v>
          </cell>
          <cell r="HZ200">
            <v>0</v>
          </cell>
          <cell r="IA200">
            <v>-2684</v>
          </cell>
          <cell r="IB200">
            <v>2519439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124874</v>
          </cell>
          <cell r="II200">
            <v>0</v>
          </cell>
          <cell r="IJ200">
            <v>19736</v>
          </cell>
          <cell r="IK200">
            <v>87803</v>
          </cell>
          <cell r="IL200">
            <v>0</v>
          </cell>
          <cell r="IM200">
            <v>0</v>
          </cell>
          <cell r="IN200">
            <v>0</v>
          </cell>
          <cell r="IO200">
            <v>0</v>
          </cell>
          <cell r="IP200">
            <v>2519439</v>
          </cell>
          <cell r="IQ200">
            <v>0</v>
          </cell>
          <cell r="IR200">
            <v>0</v>
          </cell>
          <cell r="IS200">
            <v>21.57</v>
          </cell>
          <cell r="IT200">
            <v>3</v>
          </cell>
          <cell r="IU200">
            <v>1.089</v>
          </cell>
          <cell r="IV200">
            <v>0.42</v>
          </cell>
          <cell r="IW200">
            <v>220.4</v>
          </cell>
          <cell r="IX200">
            <v>0</v>
          </cell>
          <cell r="IY200">
            <v>12.5</v>
          </cell>
          <cell r="IZ200">
            <v>0</v>
          </cell>
          <cell r="JA200">
            <v>0</v>
          </cell>
          <cell r="JB200">
            <v>0</v>
          </cell>
          <cell r="JC200">
            <v>174</v>
          </cell>
          <cell r="JD200">
            <v>178</v>
          </cell>
          <cell r="JE200">
            <v>0</v>
          </cell>
          <cell r="JF200">
            <v>0</v>
          </cell>
          <cell r="JG200">
            <v>0.52</v>
          </cell>
          <cell r="JH200">
            <v>26.78</v>
          </cell>
          <cell r="JI200">
            <v>5.48</v>
          </cell>
          <cell r="JJ200">
            <v>5.46</v>
          </cell>
          <cell r="JK200">
            <v>15.84</v>
          </cell>
          <cell r="JL200">
            <v>5.48</v>
          </cell>
          <cell r="JM200">
            <v>9.68</v>
          </cell>
          <cell r="JN200">
            <v>18</v>
          </cell>
          <cell r="JO200">
            <v>33.159999999999997</v>
          </cell>
          <cell r="JP200">
            <v>21.52</v>
          </cell>
          <cell r="JQ200">
            <v>1.25</v>
          </cell>
          <cell r="JR200">
            <v>2</v>
          </cell>
          <cell r="JS200">
            <v>0</v>
          </cell>
          <cell r="JT200">
            <v>7635</v>
          </cell>
          <cell r="JU200">
            <v>1.222</v>
          </cell>
          <cell r="JV200">
            <v>41</v>
          </cell>
          <cell r="JW200">
            <v>221.8</v>
          </cell>
          <cell r="JX200">
            <v>-3.7999999999999999E-2</v>
          </cell>
          <cell r="JY200">
            <v>-290</v>
          </cell>
          <cell r="JZ200">
            <v>-256</v>
          </cell>
          <cell r="KA200">
            <v>178</v>
          </cell>
          <cell r="KB200">
            <v>220.4</v>
          </cell>
          <cell r="KC200">
            <v>7826</v>
          </cell>
          <cell r="KD200">
            <v>1724850</v>
          </cell>
          <cell r="KE200">
            <v>0</v>
          </cell>
          <cell r="KF200">
            <v>187761</v>
          </cell>
          <cell r="KG200">
            <v>259510</v>
          </cell>
        </row>
        <row r="201">
          <cell r="E201">
            <v>4581</v>
          </cell>
          <cell r="F201">
            <v>4581</v>
          </cell>
          <cell r="G201" t="str">
            <v>MUSCATINE</v>
          </cell>
          <cell r="H201" t="str">
            <v>Muscatine</v>
          </cell>
          <cell r="I201">
            <v>0</v>
          </cell>
          <cell r="J201">
            <v>0</v>
          </cell>
          <cell r="K201">
            <v>0</v>
          </cell>
          <cell r="L201">
            <v>4581</v>
          </cell>
          <cell r="M201">
            <v>20517571</v>
          </cell>
          <cell r="N201">
            <v>266128</v>
          </cell>
          <cell r="O201">
            <v>339092</v>
          </cell>
          <cell r="P201">
            <v>871738</v>
          </cell>
          <cell r="Q201">
            <v>882000</v>
          </cell>
          <cell r="R201">
            <v>847858</v>
          </cell>
          <cell r="S201">
            <v>435342</v>
          </cell>
          <cell r="T201">
            <v>404207</v>
          </cell>
          <cell r="U201">
            <v>0</v>
          </cell>
          <cell r="V201">
            <v>37139372</v>
          </cell>
          <cell r="W201">
            <v>162592</v>
          </cell>
          <cell r="X201">
            <v>6214057</v>
          </cell>
          <cell r="Y201">
            <v>0</v>
          </cell>
          <cell r="Z201">
            <v>975000</v>
          </cell>
          <cell r="AA201">
            <v>3492872</v>
          </cell>
          <cell r="AB201">
            <v>72547829</v>
          </cell>
          <cell r="AC201">
            <v>0</v>
          </cell>
          <cell r="AD201">
            <v>4195865</v>
          </cell>
          <cell r="AE201">
            <v>7000</v>
          </cell>
          <cell r="AF201">
            <v>76750694</v>
          </cell>
          <cell r="AG201">
            <v>19443390</v>
          </cell>
          <cell r="AH201">
            <v>96194084</v>
          </cell>
          <cell r="AI201">
            <v>39347542</v>
          </cell>
          <cell r="AJ201">
            <v>2583518</v>
          </cell>
          <cell r="AK201">
            <v>2558021</v>
          </cell>
          <cell r="AL201">
            <v>978393</v>
          </cell>
          <cell r="AM201">
            <v>3412149</v>
          </cell>
          <cell r="AN201">
            <v>2834109</v>
          </cell>
          <cell r="AO201">
            <v>7250274</v>
          </cell>
          <cell r="AP201">
            <v>2958744</v>
          </cell>
          <cell r="AQ201">
            <v>0</v>
          </cell>
          <cell r="AR201">
            <v>22575208</v>
          </cell>
          <cell r="AS201">
            <v>3428808</v>
          </cell>
          <cell r="AT201">
            <v>8360250</v>
          </cell>
          <cell r="AU201">
            <v>4120865</v>
          </cell>
          <cell r="AV201">
            <v>2477644</v>
          </cell>
          <cell r="AW201">
            <v>14958759</v>
          </cell>
          <cell r="AX201">
            <v>80310317</v>
          </cell>
          <cell r="AY201">
            <v>4195865</v>
          </cell>
          <cell r="AZ201">
            <v>84506182</v>
          </cell>
          <cell r="BA201">
            <v>11687902</v>
          </cell>
          <cell r="BB201">
            <v>96194084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20</v>
          </cell>
          <cell r="BZ201">
            <v>2024</v>
          </cell>
          <cell r="CA201">
            <v>2028</v>
          </cell>
          <cell r="CB201">
            <v>10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2021</v>
          </cell>
          <cell r="CO201">
            <v>2030</v>
          </cell>
          <cell r="CP201">
            <v>1.34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2.7</v>
          </cell>
          <cell r="CY201">
            <v>0</v>
          </cell>
          <cell r="CZ201">
            <v>1</v>
          </cell>
          <cell r="DA201">
            <v>3527788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2142077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13562133</v>
          </cell>
          <cell r="DY201">
            <v>2051903</v>
          </cell>
          <cell r="DZ201">
            <v>0</v>
          </cell>
          <cell r="EA201">
            <v>0</v>
          </cell>
          <cell r="EB201">
            <v>0</v>
          </cell>
          <cell r="EC201">
            <v>1000000</v>
          </cell>
          <cell r="ED201">
            <v>0</v>
          </cell>
          <cell r="EE201">
            <v>0</v>
          </cell>
          <cell r="EF201">
            <v>16614036</v>
          </cell>
          <cell r="EG201">
            <v>1500000</v>
          </cell>
          <cell r="EH201">
            <v>0</v>
          </cell>
          <cell r="EI201">
            <v>14562133</v>
          </cell>
          <cell r="EJ201">
            <v>0</v>
          </cell>
          <cell r="EK201">
            <v>2142077</v>
          </cell>
          <cell r="EL201">
            <v>2142077</v>
          </cell>
          <cell r="EM201">
            <v>527526</v>
          </cell>
          <cell r="EN201">
            <v>2669603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20783641</v>
          </cell>
          <cell r="EV201">
            <v>0</v>
          </cell>
          <cell r="EW201">
            <v>10.86429</v>
          </cell>
          <cell r="EX201">
            <v>0.98687999999999998</v>
          </cell>
          <cell r="EY201">
            <v>0</v>
          </cell>
          <cell r="EZ201">
            <v>0</v>
          </cell>
          <cell r="FA201">
            <v>1.34</v>
          </cell>
          <cell r="FB201">
            <v>0.33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13.52117</v>
          </cell>
          <cell r="FH201">
            <v>0</v>
          </cell>
          <cell r="FI201">
            <v>0</v>
          </cell>
          <cell r="FJ201">
            <v>9.5807000000000002</v>
          </cell>
          <cell r="FK201">
            <v>1.28359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48268880</v>
          </cell>
          <cell r="GK201">
            <v>7413</v>
          </cell>
          <cell r="GL201">
            <v>34133159</v>
          </cell>
          <cell r="GM201">
            <v>100417</v>
          </cell>
          <cell r="GN201">
            <v>608630</v>
          </cell>
          <cell r="GO201">
            <v>4880274</v>
          </cell>
          <cell r="GP201">
            <v>1711370</v>
          </cell>
          <cell r="GQ201">
            <v>11650</v>
          </cell>
          <cell r="GR201">
            <v>289418</v>
          </cell>
          <cell r="GS201">
            <v>316161</v>
          </cell>
          <cell r="GT201">
            <v>0</v>
          </cell>
          <cell r="GU201">
            <v>1098132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48268880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2275848</v>
          </cell>
          <cell r="HG201">
            <v>0</v>
          </cell>
          <cell r="HH201">
            <v>272036</v>
          </cell>
          <cell r="HI201">
            <v>915506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34928598</v>
          </cell>
          <cell r="HO201">
            <v>0</v>
          </cell>
          <cell r="HP201">
            <v>612609</v>
          </cell>
          <cell r="HQ201">
            <v>5142783</v>
          </cell>
          <cell r="HR201">
            <v>1757682</v>
          </cell>
          <cell r="HS201">
            <v>0</v>
          </cell>
          <cell r="HT201">
            <v>296388</v>
          </cell>
          <cell r="HU201">
            <v>323885</v>
          </cell>
          <cell r="HV201">
            <v>0</v>
          </cell>
          <cell r="HW201">
            <v>1119129</v>
          </cell>
          <cell r="HX201">
            <v>0</v>
          </cell>
          <cell r="HY201">
            <v>0</v>
          </cell>
          <cell r="HZ201">
            <v>0</v>
          </cell>
          <cell r="IA201">
            <v>3484</v>
          </cell>
          <cell r="IB201">
            <v>49368756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2408676</v>
          </cell>
          <cell r="II201">
            <v>0</v>
          </cell>
          <cell r="IJ201">
            <v>333204</v>
          </cell>
          <cell r="IK201">
            <v>901041</v>
          </cell>
          <cell r="IL201">
            <v>0</v>
          </cell>
          <cell r="IM201">
            <v>0</v>
          </cell>
          <cell r="IN201">
            <v>0</v>
          </cell>
          <cell r="IO201">
            <v>0</v>
          </cell>
          <cell r="IP201">
            <v>49368756</v>
          </cell>
          <cell r="IQ201">
            <v>0</v>
          </cell>
          <cell r="IR201">
            <v>0</v>
          </cell>
          <cell r="IS201">
            <v>25.95</v>
          </cell>
          <cell r="IT201">
            <v>207</v>
          </cell>
          <cell r="IU201">
            <v>25.817</v>
          </cell>
          <cell r="IV201">
            <v>28.47</v>
          </cell>
          <cell r="IW201">
            <v>4422.8</v>
          </cell>
          <cell r="IX201">
            <v>0</v>
          </cell>
          <cell r="IY201">
            <v>120</v>
          </cell>
          <cell r="IZ201">
            <v>0</v>
          </cell>
          <cell r="JA201">
            <v>0</v>
          </cell>
          <cell r="JB201">
            <v>0</v>
          </cell>
          <cell r="JC201">
            <v>0</v>
          </cell>
          <cell r="JD201">
            <v>3034</v>
          </cell>
          <cell r="JE201">
            <v>0</v>
          </cell>
          <cell r="JF201">
            <v>0</v>
          </cell>
          <cell r="JG201">
            <v>8.7100000000000009</v>
          </cell>
          <cell r="JH201">
            <v>673.58</v>
          </cell>
          <cell r="JI201">
            <v>261.67</v>
          </cell>
          <cell r="JJ201">
            <v>159.19</v>
          </cell>
          <cell r="JK201">
            <v>252.72</v>
          </cell>
          <cell r="JL201">
            <v>234.27</v>
          </cell>
          <cell r="JM201">
            <v>152.01</v>
          </cell>
          <cell r="JN201">
            <v>272.16000000000003</v>
          </cell>
          <cell r="JO201">
            <v>658.44</v>
          </cell>
          <cell r="JP201">
            <v>22.13</v>
          </cell>
          <cell r="JQ201">
            <v>26.28</v>
          </cell>
          <cell r="JR201">
            <v>248</v>
          </cell>
          <cell r="JS201">
            <v>0</v>
          </cell>
          <cell r="JT201">
            <v>7635</v>
          </cell>
          <cell r="JU201">
            <v>26.190999999999999</v>
          </cell>
          <cell r="JV201">
            <v>59357</v>
          </cell>
          <cell r="JW201">
            <v>4574.8</v>
          </cell>
          <cell r="JX201">
            <v>2.2400000000000002</v>
          </cell>
          <cell r="JY201">
            <v>17102</v>
          </cell>
          <cell r="JZ201">
            <v>15118</v>
          </cell>
          <cell r="KA201">
            <v>2990</v>
          </cell>
          <cell r="KB201">
            <v>4422.8</v>
          </cell>
          <cell r="KC201">
            <v>7826</v>
          </cell>
          <cell r="KD201">
            <v>34612833</v>
          </cell>
          <cell r="KE201">
            <v>665051</v>
          </cell>
          <cell r="KF201">
            <v>583827</v>
          </cell>
          <cell r="KG201">
            <v>5152951</v>
          </cell>
        </row>
        <row r="202">
          <cell r="E202">
            <v>4599</v>
          </cell>
          <cell r="F202">
            <v>4599</v>
          </cell>
          <cell r="G202" t="str">
            <v>NASHUA-PLAINFIELD</v>
          </cell>
          <cell r="H202" t="str">
            <v>Nashua-Plainfield</v>
          </cell>
          <cell r="I202">
            <v>0</v>
          </cell>
          <cell r="J202">
            <v>0</v>
          </cell>
          <cell r="K202">
            <v>0</v>
          </cell>
          <cell r="L202">
            <v>4599</v>
          </cell>
          <cell r="M202">
            <v>3143802</v>
          </cell>
          <cell r="N202">
            <v>55059</v>
          </cell>
          <cell r="O202">
            <v>287703</v>
          </cell>
          <cell r="P202">
            <v>325000</v>
          </cell>
          <cell r="Q202">
            <v>63115</v>
          </cell>
          <cell r="R202">
            <v>150000</v>
          </cell>
          <cell r="S202">
            <v>183500</v>
          </cell>
          <cell r="T202">
            <v>228800</v>
          </cell>
          <cell r="U202">
            <v>0</v>
          </cell>
          <cell r="V202">
            <v>4394028</v>
          </cell>
          <cell r="W202">
            <v>15003</v>
          </cell>
          <cell r="X202">
            <v>702035</v>
          </cell>
          <cell r="Y202">
            <v>0</v>
          </cell>
          <cell r="Z202">
            <v>67000</v>
          </cell>
          <cell r="AA202">
            <v>283000</v>
          </cell>
          <cell r="AB202">
            <v>9898045</v>
          </cell>
          <cell r="AC202">
            <v>0</v>
          </cell>
          <cell r="AD202">
            <v>519350</v>
          </cell>
          <cell r="AE202">
            <v>0</v>
          </cell>
          <cell r="AF202">
            <v>10417395</v>
          </cell>
          <cell r="AG202">
            <v>4190027</v>
          </cell>
          <cell r="AH202">
            <v>14607422</v>
          </cell>
          <cell r="AI202">
            <v>5810000</v>
          </cell>
          <cell r="AJ202">
            <v>225000</v>
          </cell>
          <cell r="AK202">
            <v>220000</v>
          </cell>
          <cell r="AL202">
            <v>340000</v>
          </cell>
          <cell r="AM202">
            <v>370000</v>
          </cell>
          <cell r="AN202">
            <v>395900</v>
          </cell>
          <cell r="AO202">
            <v>882000</v>
          </cell>
          <cell r="AP202">
            <v>495000</v>
          </cell>
          <cell r="AQ202">
            <v>0</v>
          </cell>
          <cell r="AR202">
            <v>2927900</v>
          </cell>
          <cell r="AS202">
            <v>490000</v>
          </cell>
          <cell r="AT202">
            <v>1935537</v>
          </cell>
          <cell r="AU202">
            <v>514350</v>
          </cell>
          <cell r="AV202">
            <v>331635</v>
          </cell>
          <cell r="AW202">
            <v>2781522</v>
          </cell>
          <cell r="AX202">
            <v>12009422</v>
          </cell>
          <cell r="AY202">
            <v>30000</v>
          </cell>
          <cell r="AZ202">
            <v>12039422</v>
          </cell>
          <cell r="BA202">
            <v>2568000</v>
          </cell>
          <cell r="BB202">
            <v>14607422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20</v>
          </cell>
          <cell r="BZ202">
            <v>2025</v>
          </cell>
          <cell r="CA202">
            <v>2029</v>
          </cell>
          <cell r="CB202">
            <v>10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</v>
          </cell>
          <cell r="CN202">
            <v>2023</v>
          </cell>
          <cell r="CO202">
            <v>2032</v>
          </cell>
          <cell r="CP202">
            <v>1.34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4.05</v>
          </cell>
          <cell r="CY202">
            <v>0</v>
          </cell>
          <cell r="CZ202">
            <v>6</v>
          </cell>
          <cell r="DA202">
            <v>469280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5</v>
          </cell>
          <cell r="DI202">
            <v>396162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2300925</v>
          </cell>
          <cell r="DY202">
            <v>99945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2400870</v>
          </cell>
          <cell r="EG202">
            <v>468497</v>
          </cell>
          <cell r="EH202">
            <v>0</v>
          </cell>
          <cell r="EI202">
            <v>2300925</v>
          </cell>
          <cell r="EJ202">
            <v>0</v>
          </cell>
          <cell r="EK202">
            <v>175396</v>
          </cell>
          <cell r="EL202">
            <v>175396</v>
          </cell>
          <cell r="EM202">
            <v>97562</v>
          </cell>
          <cell r="EN202">
            <v>272958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3142325</v>
          </cell>
          <cell r="EV202">
            <v>0</v>
          </cell>
          <cell r="EW202">
            <v>8.1208299999999998</v>
          </cell>
          <cell r="EX202">
            <v>1.58467</v>
          </cell>
          <cell r="EY202">
            <v>0</v>
          </cell>
          <cell r="EZ202">
            <v>0</v>
          </cell>
          <cell r="FA202">
            <v>0.59326999999999996</v>
          </cell>
          <cell r="FB202">
            <v>0.33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10.628769999999999</v>
          </cell>
          <cell r="FH202">
            <v>0</v>
          </cell>
          <cell r="FI202">
            <v>0</v>
          </cell>
          <cell r="FJ202">
            <v>7.7827700000000002</v>
          </cell>
          <cell r="FK202">
            <v>0.33806000000000003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6288661</v>
          </cell>
          <cell r="GK202">
            <v>7490</v>
          </cell>
          <cell r="GL202">
            <v>4461793</v>
          </cell>
          <cell r="GM202">
            <v>0</v>
          </cell>
          <cell r="GN202">
            <v>196702</v>
          </cell>
          <cell r="GO202">
            <v>559353</v>
          </cell>
          <cell r="GP202">
            <v>219576</v>
          </cell>
          <cell r="GQ202">
            <v>0</v>
          </cell>
          <cell r="GR202">
            <v>36275</v>
          </cell>
          <cell r="GS202">
            <v>40455</v>
          </cell>
          <cell r="GT202">
            <v>0</v>
          </cell>
          <cell r="GU202">
            <v>119915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6288661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351277</v>
          </cell>
          <cell r="HG202">
            <v>0</v>
          </cell>
          <cell r="HH202">
            <v>40146</v>
          </cell>
          <cell r="HI202">
            <v>137141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4570131</v>
          </cell>
          <cell r="HO202">
            <v>0</v>
          </cell>
          <cell r="HP202">
            <v>175780</v>
          </cell>
          <cell r="HQ202">
            <v>522488</v>
          </cell>
          <cell r="HR202">
            <v>222710</v>
          </cell>
          <cell r="HS202">
            <v>0</v>
          </cell>
          <cell r="HT202">
            <v>37295</v>
          </cell>
          <cell r="HU202">
            <v>41581</v>
          </cell>
          <cell r="HV202">
            <v>0</v>
          </cell>
          <cell r="HW202">
            <v>124280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6357617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360035</v>
          </cell>
          <cell r="II202">
            <v>0</v>
          </cell>
          <cell r="IJ202">
            <v>48545</v>
          </cell>
          <cell r="IK202">
            <v>145065</v>
          </cell>
          <cell r="IL202">
            <v>0</v>
          </cell>
          <cell r="IM202">
            <v>0</v>
          </cell>
          <cell r="IN202">
            <v>0</v>
          </cell>
          <cell r="IO202">
            <v>0</v>
          </cell>
          <cell r="IP202">
            <v>6357617</v>
          </cell>
          <cell r="IQ202">
            <v>0</v>
          </cell>
          <cell r="IR202">
            <v>0</v>
          </cell>
          <cell r="IS202">
            <v>20.3</v>
          </cell>
          <cell r="IT202">
            <v>4</v>
          </cell>
          <cell r="IU202">
            <v>2.4929999999999999</v>
          </cell>
          <cell r="IV202">
            <v>0</v>
          </cell>
          <cell r="IW202">
            <v>593.79999999999995</v>
          </cell>
          <cell r="IX202">
            <v>0</v>
          </cell>
          <cell r="IY202">
            <v>17</v>
          </cell>
          <cell r="IZ202">
            <v>0</v>
          </cell>
          <cell r="JA202">
            <v>0</v>
          </cell>
          <cell r="JB202">
            <v>0</v>
          </cell>
          <cell r="JC202">
            <v>280</v>
          </cell>
          <cell r="JD202">
            <v>285</v>
          </cell>
          <cell r="JE202">
            <v>0</v>
          </cell>
          <cell r="JF202">
            <v>0</v>
          </cell>
          <cell r="JG202">
            <v>0.82</v>
          </cell>
          <cell r="JH202">
            <v>67.75</v>
          </cell>
          <cell r="JI202">
            <v>9.59</v>
          </cell>
          <cell r="JJ202">
            <v>23.6</v>
          </cell>
          <cell r="JK202">
            <v>34.56</v>
          </cell>
          <cell r="JL202">
            <v>13.7</v>
          </cell>
          <cell r="JM202">
            <v>24.81</v>
          </cell>
          <cell r="JN202">
            <v>30.96</v>
          </cell>
          <cell r="JO202">
            <v>69.47</v>
          </cell>
          <cell r="JP202">
            <v>20.36</v>
          </cell>
          <cell r="JQ202">
            <v>0</v>
          </cell>
          <cell r="JR202">
            <v>8</v>
          </cell>
          <cell r="JS202">
            <v>0</v>
          </cell>
          <cell r="JT202">
            <v>7712</v>
          </cell>
          <cell r="JU202">
            <v>2.4540000000000002</v>
          </cell>
          <cell r="JV202">
            <v>54270</v>
          </cell>
          <cell r="JW202">
            <v>592.6</v>
          </cell>
          <cell r="JX202">
            <v>-4.7720000000000002</v>
          </cell>
          <cell r="JY202">
            <v>-36802</v>
          </cell>
          <cell r="JZ202">
            <v>-32206</v>
          </cell>
          <cell r="KA202">
            <v>283</v>
          </cell>
          <cell r="KB202">
            <v>593.79999999999995</v>
          </cell>
          <cell r="KC202">
            <v>7903</v>
          </cell>
          <cell r="KD202">
            <v>4692801</v>
          </cell>
          <cell r="KE202">
            <v>0</v>
          </cell>
          <cell r="KF202">
            <v>180299</v>
          </cell>
          <cell r="KG202">
            <v>549021</v>
          </cell>
        </row>
        <row r="203">
          <cell r="E203">
            <v>4617</v>
          </cell>
          <cell r="F203">
            <v>4617</v>
          </cell>
          <cell r="G203" t="str">
            <v>NEVADA</v>
          </cell>
          <cell r="H203" t="str">
            <v>Nevada</v>
          </cell>
          <cell r="I203">
            <v>0</v>
          </cell>
          <cell r="J203">
            <v>0</v>
          </cell>
          <cell r="K203">
            <v>0</v>
          </cell>
          <cell r="L203">
            <v>4617</v>
          </cell>
          <cell r="M203">
            <v>7799585</v>
          </cell>
          <cell r="N203">
            <v>133560</v>
          </cell>
          <cell r="O203">
            <v>611415</v>
          </cell>
          <cell r="P203">
            <v>2092854</v>
          </cell>
          <cell r="Q203">
            <v>332800</v>
          </cell>
          <cell r="R203">
            <v>550000</v>
          </cell>
          <cell r="S203">
            <v>400000</v>
          </cell>
          <cell r="T203">
            <v>416000</v>
          </cell>
          <cell r="U203">
            <v>0</v>
          </cell>
          <cell r="V203">
            <v>10678219</v>
          </cell>
          <cell r="W203">
            <v>41458</v>
          </cell>
          <cell r="X203">
            <v>1753600</v>
          </cell>
          <cell r="Y203">
            <v>107777</v>
          </cell>
          <cell r="Z203">
            <v>163189</v>
          </cell>
          <cell r="AA203">
            <v>710463</v>
          </cell>
          <cell r="AB203">
            <v>25790920</v>
          </cell>
          <cell r="AC203">
            <v>0</v>
          </cell>
          <cell r="AD203">
            <v>1391849</v>
          </cell>
          <cell r="AE203">
            <v>0</v>
          </cell>
          <cell r="AF203">
            <v>27182769</v>
          </cell>
          <cell r="AG203">
            <v>7554194</v>
          </cell>
          <cell r="AH203">
            <v>34736963</v>
          </cell>
          <cell r="AI203">
            <v>13329776</v>
          </cell>
          <cell r="AJ203">
            <v>936873</v>
          </cell>
          <cell r="AK203">
            <v>1500400</v>
          </cell>
          <cell r="AL203">
            <v>568100</v>
          </cell>
          <cell r="AM203">
            <v>1765700</v>
          </cell>
          <cell r="AN203">
            <v>350919</v>
          </cell>
          <cell r="AO203">
            <v>1966845</v>
          </cell>
          <cell r="AP203">
            <v>759600</v>
          </cell>
          <cell r="AQ203">
            <v>0</v>
          </cell>
          <cell r="AR203">
            <v>7848437</v>
          </cell>
          <cell r="AS203">
            <v>1300000</v>
          </cell>
          <cell r="AT203">
            <v>1308214</v>
          </cell>
          <cell r="AU203">
            <v>2182950</v>
          </cell>
          <cell r="AV203">
            <v>730933</v>
          </cell>
          <cell r="AW203">
            <v>4222097</v>
          </cell>
          <cell r="AX203">
            <v>26700310</v>
          </cell>
          <cell r="AY203">
            <v>1391849</v>
          </cell>
          <cell r="AZ203">
            <v>28092159</v>
          </cell>
          <cell r="BA203">
            <v>6644804</v>
          </cell>
          <cell r="BB203">
            <v>34736963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20</v>
          </cell>
          <cell r="BZ203">
            <v>2022</v>
          </cell>
          <cell r="CA203">
            <v>2026</v>
          </cell>
          <cell r="CB203">
            <v>10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2018</v>
          </cell>
          <cell r="CO203">
            <v>2027</v>
          </cell>
          <cell r="CP203">
            <v>0.67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2.7</v>
          </cell>
          <cell r="CY203">
            <v>0</v>
          </cell>
          <cell r="CZ203">
            <v>5</v>
          </cell>
          <cell r="DA203">
            <v>1084605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420142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4849862</v>
          </cell>
          <cell r="DY203">
            <v>151043</v>
          </cell>
          <cell r="DZ203">
            <v>0</v>
          </cell>
          <cell r="EA203">
            <v>0</v>
          </cell>
          <cell r="EB203">
            <v>0</v>
          </cell>
          <cell r="EC203">
            <v>697975</v>
          </cell>
          <cell r="ED203">
            <v>132045</v>
          </cell>
          <cell r="EE203">
            <v>0</v>
          </cell>
          <cell r="EF203">
            <v>5830925</v>
          </cell>
          <cell r="EG203">
            <v>604900</v>
          </cell>
          <cell r="EH203">
            <v>0</v>
          </cell>
          <cell r="EI203">
            <v>5679882</v>
          </cell>
          <cell r="EJ203">
            <v>143580</v>
          </cell>
          <cell r="EK203">
            <v>276562</v>
          </cell>
          <cell r="EL203">
            <v>420142</v>
          </cell>
          <cell r="EM203">
            <v>206935</v>
          </cell>
          <cell r="EN203">
            <v>627077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870250</v>
          </cell>
          <cell r="ET203">
            <v>0</v>
          </cell>
          <cell r="EU203">
            <v>7933157</v>
          </cell>
          <cell r="EV203">
            <v>0</v>
          </cell>
          <cell r="EW203">
            <v>10.12951</v>
          </cell>
          <cell r="EX203">
            <v>1.0531299999999999</v>
          </cell>
          <cell r="EY203">
            <v>0</v>
          </cell>
          <cell r="EZ203">
            <v>0</v>
          </cell>
          <cell r="FA203">
            <v>0.67</v>
          </cell>
          <cell r="FB203">
            <v>0.33</v>
          </cell>
          <cell r="FC203">
            <v>0</v>
          </cell>
          <cell r="FD203">
            <v>0</v>
          </cell>
          <cell r="FE203">
            <v>1.3877900000000001</v>
          </cell>
          <cell r="FF203">
            <v>0</v>
          </cell>
          <cell r="FG203">
            <v>13.57043</v>
          </cell>
          <cell r="FH203">
            <v>0</v>
          </cell>
          <cell r="FI203">
            <v>0</v>
          </cell>
          <cell r="FJ203">
            <v>9.8886400000000005</v>
          </cell>
          <cell r="FK203">
            <v>0.24087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14866567</v>
          </cell>
          <cell r="GK203">
            <v>7413</v>
          </cell>
          <cell r="GL203">
            <v>10410076</v>
          </cell>
          <cell r="GM203">
            <v>326420</v>
          </cell>
          <cell r="GN203">
            <v>281220</v>
          </cell>
          <cell r="GO203">
            <v>1227222</v>
          </cell>
          <cell r="GP203">
            <v>496324</v>
          </cell>
          <cell r="GQ203">
            <v>9598</v>
          </cell>
          <cell r="GR203">
            <v>84985</v>
          </cell>
          <cell r="GS203">
            <v>93338</v>
          </cell>
          <cell r="GT203">
            <v>0</v>
          </cell>
          <cell r="GU203">
            <v>310604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14866567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784194</v>
          </cell>
          <cell r="HG203">
            <v>0</v>
          </cell>
          <cell r="HH203">
            <v>74481</v>
          </cell>
          <cell r="HI203">
            <v>311346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10684419</v>
          </cell>
          <cell r="HO203">
            <v>0</v>
          </cell>
          <cell r="HP203">
            <v>249260</v>
          </cell>
          <cell r="HQ203">
            <v>1210529</v>
          </cell>
          <cell r="HR203">
            <v>507705</v>
          </cell>
          <cell r="HS203">
            <v>0</v>
          </cell>
          <cell r="HT203">
            <v>87042</v>
          </cell>
          <cell r="HU203">
            <v>95614</v>
          </cell>
          <cell r="HV203">
            <v>0</v>
          </cell>
          <cell r="HW203">
            <v>349745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14802304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781458</v>
          </cell>
          <cell r="II203">
            <v>0</v>
          </cell>
          <cell r="IJ203">
            <v>90675</v>
          </cell>
          <cell r="IK203">
            <v>286313</v>
          </cell>
          <cell r="IL203">
            <v>0</v>
          </cell>
          <cell r="IM203">
            <v>0</v>
          </cell>
          <cell r="IN203">
            <v>0</v>
          </cell>
          <cell r="IO203">
            <v>0</v>
          </cell>
          <cell r="IP203">
            <v>14802304</v>
          </cell>
          <cell r="IQ203">
            <v>0</v>
          </cell>
          <cell r="IR203">
            <v>0</v>
          </cell>
          <cell r="IS203">
            <v>19.97</v>
          </cell>
          <cell r="IT203">
            <v>4</v>
          </cell>
          <cell r="IU203">
            <v>5.9669999999999996</v>
          </cell>
          <cell r="IV203">
            <v>6.71</v>
          </cell>
          <cell r="IW203">
            <v>1385.9</v>
          </cell>
          <cell r="IX203">
            <v>0</v>
          </cell>
          <cell r="IY203">
            <v>46.5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158.55000000000001</v>
          </cell>
          <cell r="JI203">
            <v>53.43</v>
          </cell>
          <cell r="JJ203">
            <v>41.76</v>
          </cell>
          <cell r="JK203">
            <v>63.36</v>
          </cell>
          <cell r="JL203">
            <v>58.91</v>
          </cell>
          <cell r="JM203">
            <v>39.96</v>
          </cell>
          <cell r="JN203">
            <v>65.52</v>
          </cell>
          <cell r="JO203">
            <v>164.39</v>
          </cell>
          <cell r="JP203">
            <v>13.85</v>
          </cell>
          <cell r="JQ203">
            <v>6.86</v>
          </cell>
          <cell r="JR203">
            <v>9</v>
          </cell>
          <cell r="JS203">
            <v>0</v>
          </cell>
          <cell r="JT203">
            <v>7635</v>
          </cell>
          <cell r="JU203">
            <v>6.2370000000000001</v>
          </cell>
          <cell r="JV203">
            <v>18130</v>
          </cell>
          <cell r="JW203">
            <v>1399.4</v>
          </cell>
          <cell r="JX203">
            <v>1.482</v>
          </cell>
          <cell r="JY203">
            <v>11315</v>
          </cell>
          <cell r="JZ203">
            <v>10002</v>
          </cell>
          <cell r="KA203">
            <v>0</v>
          </cell>
          <cell r="KB203">
            <v>1385.9</v>
          </cell>
          <cell r="KC203">
            <v>7826</v>
          </cell>
          <cell r="KD203">
            <v>10846053</v>
          </cell>
          <cell r="KE203">
            <v>0</v>
          </cell>
          <cell r="KF203">
            <v>210887</v>
          </cell>
          <cell r="KG203">
            <v>1286516</v>
          </cell>
        </row>
        <row r="204">
          <cell r="E204">
            <v>4662</v>
          </cell>
          <cell r="F204">
            <v>4662</v>
          </cell>
          <cell r="G204" t="str">
            <v>NEW HAMPTON</v>
          </cell>
          <cell r="H204" t="str">
            <v>New Hampton</v>
          </cell>
          <cell r="I204">
            <v>0</v>
          </cell>
          <cell r="J204">
            <v>0</v>
          </cell>
          <cell r="K204">
            <v>0</v>
          </cell>
          <cell r="L204">
            <v>4662</v>
          </cell>
          <cell r="M204">
            <v>6256404</v>
          </cell>
          <cell r="N204">
            <v>270857</v>
          </cell>
          <cell r="O204">
            <v>521075</v>
          </cell>
          <cell r="P204">
            <v>657969</v>
          </cell>
          <cell r="Q204">
            <v>283628</v>
          </cell>
          <cell r="R204">
            <v>328916</v>
          </cell>
          <cell r="S204">
            <v>601360</v>
          </cell>
          <cell r="T204">
            <v>459768</v>
          </cell>
          <cell r="U204">
            <v>0</v>
          </cell>
          <cell r="V204">
            <v>6699655</v>
          </cell>
          <cell r="W204">
            <v>20432</v>
          </cell>
          <cell r="X204">
            <v>1395511</v>
          </cell>
          <cell r="Y204">
            <v>0</v>
          </cell>
          <cell r="Z204">
            <v>141210</v>
          </cell>
          <cell r="AA204">
            <v>861336</v>
          </cell>
          <cell r="AB204">
            <v>18498121</v>
          </cell>
          <cell r="AC204">
            <v>0</v>
          </cell>
          <cell r="AD204">
            <v>619809</v>
          </cell>
          <cell r="AE204">
            <v>0</v>
          </cell>
          <cell r="AF204">
            <v>19117930</v>
          </cell>
          <cell r="AG204">
            <v>5531668</v>
          </cell>
          <cell r="AH204">
            <v>24649598</v>
          </cell>
          <cell r="AI204">
            <v>8539093</v>
          </cell>
          <cell r="AJ204">
            <v>326752</v>
          </cell>
          <cell r="AK204">
            <v>538485</v>
          </cell>
          <cell r="AL204">
            <v>639571</v>
          </cell>
          <cell r="AM204">
            <v>653929</v>
          </cell>
          <cell r="AN204">
            <v>164477</v>
          </cell>
          <cell r="AO204">
            <v>2050663</v>
          </cell>
          <cell r="AP204">
            <v>771749</v>
          </cell>
          <cell r="AQ204">
            <v>0</v>
          </cell>
          <cell r="AR204">
            <v>5145626</v>
          </cell>
          <cell r="AS204">
            <v>868117</v>
          </cell>
          <cell r="AT204">
            <v>1050000</v>
          </cell>
          <cell r="AU204">
            <v>1180222</v>
          </cell>
          <cell r="AV204">
            <v>547611</v>
          </cell>
          <cell r="AW204">
            <v>2777833</v>
          </cell>
          <cell r="AX204">
            <v>17330669</v>
          </cell>
          <cell r="AY204">
            <v>631844</v>
          </cell>
          <cell r="AZ204">
            <v>18427688</v>
          </cell>
          <cell r="BA204">
            <v>6221910</v>
          </cell>
          <cell r="BB204">
            <v>24649598</v>
          </cell>
          <cell r="BC204">
            <v>0</v>
          </cell>
          <cell r="BD204">
            <v>0</v>
          </cell>
          <cell r="BE204">
            <v>465175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20</v>
          </cell>
          <cell r="BZ204">
            <v>2022</v>
          </cell>
          <cell r="CA204">
            <v>2026</v>
          </cell>
          <cell r="CB204">
            <v>10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2.7</v>
          </cell>
          <cell r="CY204">
            <v>0</v>
          </cell>
          <cell r="CZ204">
            <v>7</v>
          </cell>
          <cell r="DA204">
            <v>759592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4398237</v>
          </cell>
          <cell r="DY204">
            <v>34974</v>
          </cell>
          <cell r="DZ204">
            <v>0</v>
          </cell>
          <cell r="EA204">
            <v>0</v>
          </cell>
          <cell r="EB204">
            <v>0</v>
          </cell>
          <cell r="EC204">
            <v>225000</v>
          </cell>
          <cell r="ED204">
            <v>0</v>
          </cell>
          <cell r="EE204">
            <v>0</v>
          </cell>
          <cell r="EF204">
            <v>4658211</v>
          </cell>
          <cell r="EG204">
            <v>700000</v>
          </cell>
          <cell r="EH204">
            <v>0</v>
          </cell>
          <cell r="EI204">
            <v>4623237</v>
          </cell>
          <cell r="EJ204">
            <v>0</v>
          </cell>
          <cell r="EK204">
            <v>0</v>
          </cell>
          <cell r="EL204">
            <v>0</v>
          </cell>
          <cell r="EM204">
            <v>195313</v>
          </cell>
          <cell r="EN204">
            <v>195313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948922</v>
          </cell>
          <cell r="ET204">
            <v>0</v>
          </cell>
          <cell r="EU204">
            <v>6502445</v>
          </cell>
          <cell r="EV204">
            <v>0</v>
          </cell>
          <cell r="EW204">
            <v>8.1497399999999995</v>
          </cell>
          <cell r="EX204">
            <v>1.2250000000000001</v>
          </cell>
          <cell r="EY204">
            <v>0</v>
          </cell>
          <cell r="EZ204">
            <v>0</v>
          </cell>
          <cell r="FA204">
            <v>0</v>
          </cell>
          <cell r="FB204">
            <v>0.33</v>
          </cell>
          <cell r="FC204">
            <v>0</v>
          </cell>
          <cell r="FD204">
            <v>0</v>
          </cell>
          <cell r="FE204">
            <v>1.6032900000000001</v>
          </cell>
          <cell r="FF204">
            <v>0</v>
          </cell>
          <cell r="FG204">
            <v>11.30803</v>
          </cell>
          <cell r="FH204">
            <v>0</v>
          </cell>
          <cell r="FI204">
            <v>0</v>
          </cell>
          <cell r="FJ204">
            <v>8.0906500000000001</v>
          </cell>
          <cell r="FK204">
            <v>5.9089999999999997E-2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9717202</v>
          </cell>
          <cell r="GK204">
            <v>7413</v>
          </cell>
          <cell r="GL204">
            <v>6836269</v>
          </cell>
          <cell r="GM204">
            <v>0</v>
          </cell>
          <cell r="GN204">
            <v>330093</v>
          </cell>
          <cell r="GO204">
            <v>751530</v>
          </cell>
          <cell r="GP204">
            <v>346400</v>
          </cell>
          <cell r="GQ204">
            <v>0</v>
          </cell>
          <cell r="GR204">
            <v>61358</v>
          </cell>
          <cell r="GS204">
            <v>68371</v>
          </cell>
          <cell r="GT204">
            <v>0</v>
          </cell>
          <cell r="GU204">
            <v>304319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9717202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569119</v>
          </cell>
          <cell r="HG204">
            <v>0</v>
          </cell>
          <cell r="HH204">
            <v>61727</v>
          </cell>
          <cell r="HI204">
            <v>237216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7100550</v>
          </cell>
          <cell r="HO204">
            <v>0</v>
          </cell>
          <cell r="HP204">
            <v>317120</v>
          </cell>
          <cell r="HQ204">
            <v>836338</v>
          </cell>
          <cell r="HR204">
            <v>361905</v>
          </cell>
          <cell r="HS204">
            <v>0</v>
          </cell>
          <cell r="HT204">
            <v>63377</v>
          </cell>
          <cell r="HU204">
            <v>70603</v>
          </cell>
          <cell r="HV204">
            <v>0</v>
          </cell>
          <cell r="HW204">
            <v>338776</v>
          </cell>
          <cell r="HX204">
            <v>0</v>
          </cell>
          <cell r="HY204">
            <v>0</v>
          </cell>
          <cell r="HZ204">
            <v>0</v>
          </cell>
          <cell r="IA204">
            <v>7042</v>
          </cell>
          <cell r="IB204">
            <v>10142743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588565</v>
          </cell>
          <cell r="II204">
            <v>0</v>
          </cell>
          <cell r="IJ204">
            <v>76047</v>
          </cell>
          <cell r="IK204">
            <v>240503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10142743</v>
          </cell>
          <cell r="IQ204">
            <v>0</v>
          </cell>
          <cell r="IR204">
            <v>0.3</v>
          </cell>
          <cell r="IS204">
            <v>29.64</v>
          </cell>
          <cell r="IT204">
            <v>85</v>
          </cell>
          <cell r="IU204">
            <v>4.0449999999999999</v>
          </cell>
          <cell r="IV204">
            <v>7.85</v>
          </cell>
          <cell r="IW204">
            <v>970.6</v>
          </cell>
          <cell r="IX204">
            <v>0</v>
          </cell>
          <cell r="IY204">
            <v>34</v>
          </cell>
          <cell r="IZ204">
            <v>0</v>
          </cell>
          <cell r="JA204">
            <v>0</v>
          </cell>
          <cell r="JB204">
            <v>0</v>
          </cell>
          <cell r="JC204">
            <v>968</v>
          </cell>
          <cell r="JD204">
            <v>954</v>
          </cell>
          <cell r="JE204">
            <v>0</v>
          </cell>
          <cell r="JF204">
            <v>0</v>
          </cell>
          <cell r="JG204">
            <v>2.82</v>
          </cell>
          <cell r="JH204">
            <v>109.54</v>
          </cell>
          <cell r="JI204">
            <v>32.880000000000003</v>
          </cell>
          <cell r="JJ204">
            <v>39.94</v>
          </cell>
          <cell r="JK204">
            <v>36.72</v>
          </cell>
          <cell r="JL204">
            <v>24.66</v>
          </cell>
          <cell r="JM204">
            <v>35.1</v>
          </cell>
          <cell r="JN204">
            <v>46.8</v>
          </cell>
          <cell r="JO204">
            <v>106.56</v>
          </cell>
          <cell r="JP204">
            <v>31.13</v>
          </cell>
          <cell r="JQ204">
            <v>14.93</v>
          </cell>
          <cell r="JR204">
            <v>66</v>
          </cell>
          <cell r="JS204">
            <v>1.1000000000000001</v>
          </cell>
          <cell r="JT204">
            <v>7635</v>
          </cell>
          <cell r="JU204">
            <v>4.7220000000000004</v>
          </cell>
          <cell r="JV204">
            <v>25177</v>
          </cell>
          <cell r="JW204">
            <v>930</v>
          </cell>
          <cell r="JX204">
            <v>0.3</v>
          </cell>
          <cell r="JY204">
            <v>2291</v>
          </cell>
          <cell r="JZ204">
            <v>2025</v>
          </cell>
          <cell r="KA204">
            <v>1005</v>
          </cell>
          <cell r="KB204">
            <v>970.6</v>
          </cell>
          <cell r="KC204">
            <v>7826</v>
          </cell>
          <cell r="KD204">
            <v>7595916</v>
          </cell>
          <cell r="KE204">
            <v>0</v>
          </cell>
          <cell r="KF204">
            <v>397420</v>
          </cell>
          <cell r="KG204">
            <v>833939</v>
          </cell>
        </row>
        <row r="205">
          <cell r="E205">
            <v>4689</v>
          </cell>
          <cell r="F205">
            <v>4689</v>
          </cell>
          <cell r="G205" t="str">
            <v>NEW LONDON</v>
          </cell>
          <cell r="H205" t="str">
            <v>New London</v>
          </cell>
          <cell r="I205">
            <v>0</v>
          </cell>
          <cell r="J205">
            <v>0</v>
          </cell>
          <cell r="K205">
            <v>0</v>
          </cell>
          <cell r="L205">
            <v>4689</v>
          </cell>
          <cell r="M205">
            <v>2229909</v>
          </cell>
          <cell r="N205">
            <v>15403</v>
          </cell>
          <cell r="O205">
            <v>273173</v>
          </cell>
          <cell r="P205">
            <v>875000</v>
          </cell>
          <cell r="Q205">
            <v>6900</v>
          </cell>
          <cell r="R205">
            <v>90000</v>
          </cell>
          <cell r="S205">
            <v>170000</v>
          </cell>
          <cell r="T205">
            <v>95450</v>
          </cell>
          <cell r="U205">
            <v>0</v>
          </cell>
          <cell r="V205">
            <v>4683402</v>
          </cell>
          <cell r="W205">
            <v>24690</v>
          </cell>
          <cell r="X205">
            <v>678040</v>
          </cell>
          <cell r="Y205">
            <v>27710</v>
          </cell>
          <cell r="Z205">
            <v>69000</v>
          </cell>
          <cell r="AA205">
            <v>250000</v>
          </cell>
          <cell r="AB205">
            <v>9488677</v>
          </cell>
          <cell r="AC205">
            <v>0</v>
          </cell>
          <cell r="AD205">
            <v>474818</v>
          </cell>
          <cell r="AE205">
            <v>2500</v>
          </cell>
          <cell r="AF205">
            <v>9965995</v>
          </cell>
          <cell r="AG205">
            <v>3522974</v>
          </cell>
          <cell r="AH205">
            <v>13488969</v>
          </cell>
          <cell r="AI205">
            <v>6000000</v>
          </cell>
          <cell r="AJ205">
            <v>250000</v>
          </cell>
          <cell r="AK205">
            <v>385000</v>
          </cell>
          <cell r="AL205">
            <v>312000</v>
          </cell>
          <cell r="AM205">
            <v>405000</v>
          </cell>
          <cell r="AN205">
            <v>180000</v>
          </cell>
          <cell r="AO205">
            <v>655000</v>
          </cell>
          <cell r="AP205">
            <v>242000</v>
          </cell>
          <cell r="AQ205">
            <v>0</v>
          </cell>
          <cell r="AR205">
            <v>2429000</v>
          </cell>
          <cell r="AS205">
            <v>350000</v>
          </cell>
          <cell r="AT205">
            <v>200000</v>
          </cell>
          <cell r="AU205">
            <v>837131</v>
          </cell>
          <cell r="AV205">
            <v>288654</v>
          </cell>
          <cell r="AW205">
            <v>1325785</v>
          </cell>
          <cell r="AX205">
            <v>10104785</v>
          </cell>
          <cell r="AY205">
            <v>474818</v>
          </cell>
          <cell r="AZ205">
            <v>10579603</v>
          </cell>
          <cell r="BA205">
            <v>2909366</v>
          </cell>
          <cell r="BB205">
            <v>13488969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20</v>
          </cell>
          <cell r="BZ205">
            <v>2022</v>
          </cell>
          <cell r="CA205">
            <v>2026</v>
          </cell>
          <cell r="CB205">
            <v>10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20</v>
          </cell>
          <cell r="CN205">
            <v>2025</v>
          </cell>
          <cell r="CO205">
            <v>2034</v>
          </cell>
          <cell r="CP205">
            <v>0.67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0.13500000000000001</v>
          </cell>
          <cell r="CX205">
            <v>2.7</v>
          </cell>
          <cell r="CY205">
            <v>0</v>
          </cell>
          <cell r="CZ205">
            <v>7</v>
          </cell>
          <cell r="DA205">
            <v>417955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2</v>
          </cell>
          <cell r="DI205">
            <v>96551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1280823</v>
          </cell>
          <cell r="DY205">
            <v>10036</v>
          </cell>
          <cell r="DZ205">
            <v>0</v>
          </cell>
          <cell r="EA205">
            <v>0</v>
          </cell>
          <cell r="EB205">
            <v>0</v>
          </cell>
          <cell r="EC205">
            <v>250000</v>
          </cell>
          <cell r="ED205">
            <v>146000</v>
          </cell>
          <cell r="EE205">
            <v>0</v>
          </cell>
          <cell r="EF205">
            <v>1686859</v>
          </cell>
          <cell r="EG205">
            <v>100000</v>
          </cell>
          <cell r="EH205">
            <v>0</v>
          </cell>
          <cell r="EI205">
            <v>1676823</v>
          </cell>
          <cell r="EJ205">
            <v>0</v>
          </cell>
          <cell r="EK205">
            <v>29321</v>
          </cell>
          <cell r="EL205">
            <v>29321</v>
          </cell>
          <cell r="EM205">
            <v>47555</v>
          </cell>
          <cell r="EN205">
            <v>76876</v>
          </cell>
          <cell r="EO205">
            <v>0</v>
          </cell>
          <cell r="EP205">
            <v>0</v>
          </cell>
          <cell r="EQ205">
            <v>0</v>
          </cell>
          <cell r="ER205">
            <v>19299</v>
          </cell>
          <cell r="ES205">
            <v>362313</v>
          </cell>
          <cell r="ET205">
            <v>0</v>
          </cell>
          <cell r="EU205">
            <v>2245349</v>
          </cell>
          <cell r="EV205">
            <v>0</v>
          </cell>
          <cell r="EW205">
            <v>11.7994</v>
          </cell>
          <cell r="EX205">
            <v>0.69952000000000003</v>
          </cell>
          <cell r="EY205">
            <v>0</v>
          </cell>
          <cell r="EZ205">
            <v>0</v>
          </cell>
          <cell r="FA205">
            <v>0.20347000000000001</v>
          </cell>
          <cell r="FB205">
            <v>0.33</v>
          </cell>
          <cell r="FC205">
            <v>0</v>
          </cell>
          <cell r="FD205">
            <v>0.13500000000000001</v>
          </cell>
          <cell r="FE205">
            <v>2.5142199999999999</v>
          </cell>
          <cell r="FF205">
            <v>0</v>
          </cell>
          <cell r="FG205">
            <v>15.681609999999999</v>
          </cell>
          <cell r="FH205">
            <v>0</v>
          </cell>
          <cell r="FI205">
            <v>0</v>
          </cell>
          <cell r="FJ205">
            <v>11.729760000000001</v>
          </cell>
          <cell r="FK205">
            <v>6.9639999999999994E-2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5407785</v>
          </cell>
          <cell r="GK205">
            <v>7413</v>
          </cell>
          <cell r="GL205">
            <v>3951129</v>
          </cell>
          <cell r="GM205">
            <v>0</v>
          </cell>
          <cell r="GN205">
            <v>89720</v>
          </cell>
          <cell r="GO205">
            <v>491853</v>
          </cell>
          <cell r="GP205">
            <v>192739</v>
          </cell>
          <cell r="GQ205">
            <v>0</v>
          </cell>
          <cell r="GR205">
            <v>32337</v>
          </cell>
          <cell r="GS205">
            <v>35537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5407785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242283</v>
          </cell>
          <cell r="HG205">
            <v>0</v>
          </cell>
          <cell r="HH205">
            <v>27125</v>
          </cell>
          <cell r="HI205">
            <v>77837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4138170</v>
          </cell>
          <cell r="HO205">
            <v>0</v>
          </cell>
          <cell r="HP205">
            <v>100102</v>
          </cell>
          <cell r="HQ205">
            <v>506964</v>
          </cell>
          <cell r="HR205">
            <v>201563</v>
          </cell>
          <cell r="HS205">
            <v>0</v>
          </cell>
          <cell r="HT205">
            <v>33866</v>
          </cell>
          <cell r="HU205">
            <v>37224</v>
          </cell>
          <cell r="HV205">
            <v>0</v>
          </cell>
          <cell r="HW205">
            <v>92401</v>
          </cell>
          <cell r="HX205">
            <v>0</v>
          </cell>
          <cell r="HY205">
            <v>0</v>
          </cell>
          <cell r="HZ205">
            <v>0</v>
          </cell>
          <cell r="IA205">
            <v>-356</v>
          </cell>
          <cell r="IB205">
            <v>5748700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248456</v>
          </cell>
          <cell r="II205">
            <v>0</v>
          </cell>
          <cell r="IJ205">
            <v>32899</v>
          </cell>
          <cell r="IK205">
            <v>83985</v>
          </cell>
          <cell r="IL205">
            <v>0</v>
          </cell>
          <cell r="IM205">
            <v>0</v>
          </cell>
          <cell r="IN205">
            <v>0</v>
          </cell>
          <cell r="IO205">
            <v>0</v>
          </cell>
          <cell r="IP205">
            <v>5748700</v>
          </cell>
          <cell r="IQ205">
            <v>0</v>
          </cell>
          <cell r="IR205">
            <v>0</v>
          </cell>
          <cell r="IS205">
            <v>10.02</v>
          </cell>
          <cell r="IT205">
            <v>3</v>
          </cell>
          <cell r="IU205">
            <v>2.6709999999999998</v>
          </cell>
          <cell r="IV205">
            <v>0.42</v>
          </cell>
          <cell r="IW205">
            <v>533.1</v>
          </cell>
          <cell r="IX205">
            <v>0</v>
          </cell>
          <cell r="IY205">
            <v>16</v>
          </cell>
          <cell r="IZ205">
            <v>0</v>
          </cell>
          <cell r="JA205">
            <v>0</v>
          </cell>
          <cell r="JB205">
            <v>0</v>
          </cell>
          <cell r="JC205">
            <v>470</v>
          </cell>
          <cell r="JD205">
            <v>466</v>
          </cell>
          <cell r="JE205">
            <v>0</v>
          </cell>
          <cell r="JF205">
            <v>0</v>
          </cell>
          <cell r="JG205">
            <v>1.38</v>
          </cell>
          <cell r="JH205">
            <v>66.400000000000006</v>
          </cell>
          <cell r="JI205">
            <v>5.48</v>
          </cell>
          <cell r="JJ205">
            <v>24.2</v>
          </cell>
          <cell r="JK205">
            <v>36.72</v>
          </cell>
          <cell r="JL205">
            <v>5.48</v>
          </cell>
          <cell r="JM205">
            <v>23.6</v>
          </cell>
          <cell r="JN205">
            <v>33.119999999999997</v>
          </cell>
          <cell r="JO205">
            <v>62.2</v>
          </cell>
          <cell r="JP205">
            <v>11.56</v>
          </cell>
          <cell r="JQ205">
            <v>0</v>
          </cell>
          <cell r="JR205">
            <v>3</v>
          </cell>
          <cell r="JS205">
            <v>0</v>
          </cell>
          <cell r="JT205">
            <v>7635</v>
          </cell>
          <cell r="JU205">
            <v>2.5670000000000002</v>
          </cell>
          <cell r="JV205">
            <v>0</v>
          </cell>
          <cell r="JW205">
            <v>542</v>
          </cell>
          <cell r="JX205">
            <v>-0.113</v>
          </cell>
          <cell r="JY205">
            <v>-863</v>
          </cell>
          <cell r="JZ205">
            <v>-763</v>
          </cell>
          <cell r="KA205">
            <v>469</v>
          </cell>
          <cell r="KB205">
            <v>533.1</v>
          </cell>
          <cell r="KC205">
            <v>7826</v>
          </cell>
          <cell r="KD205">
            <v>4172041</v>
          </cell>
          <cell r="KE205">
            <v>7511</v>
          </cell>
          <cell r="KF205">
            <v>110558</v>
          </cell>
          <cell r="KG205">
            <v>486777</v>
          </cell>
        </row>
        <row r="206">
          <cell r="E206">
            <v>4644</v>
          </cell>
          <cell r="F206">
            <v>4644</v>
          </cell>
          <cell r="G206" t="str">
            <v>NEWELL-FONDA</v>
          </cell>
          <cell r="H206" t="str">
            <v>Newell-Fonda</v>
          </cell>
          <cell r="I206">
            <v>0</v>
          </cell>
          <cell r="J206">
            <v>0</v>
          </cell>
          <cell r="K206">
            <v>0</v>
          </cell>
          <cell r="L206">
            <v>4644</v>
          </cell>
          <cell r="M206">
            <v>4574318</v>
          </cell>
          <cell r="N206">
            <v>60069</v>
          </cell>
          <cell r="O206">
            <v>295905</v>
          </cell>
          <cell r="P206">
            <v>767462</v>
          </cell>
          <cell r="Q206">
            <v>20180</v>
          </cell>
          <cell r="R206">
            <v>200305</v>
          </cell>
          <cell r="S206">
            <v>285808</v>
          </cell>
          <cell r="T206">
            <v>987791</v>
          </cell>
          <cell r="U206">
            <v>0</v>
          </cell>
          <cell r="V206">
            <v>3055159</v>
          </cell>
          <cell r="W206">
            <v>8404</v>
          </cell>
          <cell r="X206">
            <v>90040</v>
          </cell>
          <cell r="Y206">
            <v>0</v>
          </cell>
          <cell r="Z206">
            <v>93308</v>
          </cell>
          <cell r="AA206">
            <v>453625</v>
          </cell>
          <cell r="AB206">
            <v>10892374</v>
          </cell>
          <cell r="AC206">
            <v>0</v>
          </cell>
          <cell r="AD206">
            <v>541005</v>
          </cell>
          <cell r="AE206">
            <v>0</v>
          </cell>
          <cell r="AF206">
            <v>11433379</v>
          </cell>
          <cell r="AG206">
            <v>4372575</v>
          </cell>
          <cell r="AH206">
            <v>15805954</v>
          </cell>
          <cell r="AI206">
            <v>5345646</v>
          </cell>
          <cell r="AJ206">
            <v>195007</v>
          </cell>
          <cell r="AK206">
            <v>433430</v>
          </cell>
          <cell r="AL206">
            <v>500280</v>
          </cell>
          <cell r="AM206">
            <v>402167</v>
          </cell>
          <cell r="AN206">
            <v>336918</v>
          </cell>
          <cell r="AO206">
            <v>688954</v>
          </cell>
          <cell r="AP206">
            <v>429445</v>
          </cell>
          <cell r="AQ206">
            <v>0</v>
          </cell>
          <cell r="AR206">
            <v>2986201</v>
          </cell>
          <cell r="AS206">
            <v>813230</v>
          </cell>
          <cell r="AT206">
            <v>1375000</v>
          </cell>
          <cell r="AU206">
            <v>1039740</v>
          </cell>
          <cell r="AV206">
            <v>268740</v>
          </cell>
          <cell r="AW206">
            <v>2683480</v>
          </cell>
          <cell r="AX206">
            <v>11828557</v>
          </cell>
          <cell r="AY206">
            <v>592010</v>
          </cell>
          <cell r="AZ206">
            <v>12420567</v>
          </cell>
          <cell r="BA206">
            <v>3385387</v>
          </cell>
          <cell r="BB206">
            <v>15805954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20</v>
          </cell>
          <cell r="BZ206">
            <v>2023</v>
          </cell>
          <cell r="CA206">
            <v>2027</v>
          </cell>
          <cell r="CB206">
            <v>10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2020</v>
          </cell>
          <cell r="CO206">
            <v>2029</v>
          </cell>
          <cell r="CP206">
            <v>1.34</v>
          </cell>
          <cell r="CQ206">
            <v>100000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2.7</v>
          </cell>
          <cell r="CY206">
            <v>0</v>
          </cell>
          <cell r="CZ206">
            <v>10</v>
          </cell>
          <cell r="DA206">
            <v>385111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463523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2553130</v>
          </cell>
          <cell r="DY206">
            <v>28388</v>
          </cell>
          <cell r="DZ206">
            <v>0</v>
          </cell>
          <cell r="EA206">
            <v>0</v>
          </cell>
          <cell r="EB206">
            <v>0</v>
          </cell>
          <cell r="EC206">
            <v>26344</v>
          </cell>
          <cell r="ED206">
            <v>0</v>
          </cell>
          <cell r="EE206">
            <v>0</v>
          </cell>
          <cell r="EF206">
            <v>2607862</v>
          </cell>
          <cell r="EG206">
            <v>636000</v>
          </cell>
          <cell r="EH206">
            <v>0</v>
          </cell>
          <cell r="EI206">
            <v>2579474</v>
          </cell>
          <cell r="EJ206">
            <v>0</v>
          </cell>
          <cell r="EK206">
            <v>463523</v>
          </cell>
          <cell r="EL206">
            <v>463523</v>
          </cell>
          <cell r="EM206">
            <v>114151</v>
          </cell>
          <cell r="EN206">
            <v>577674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800325</v>
          </cell>
          <cell r="ET206">
            <v>0</v>
          </cell>
          <cell r="EU206">
            <v>4621863</v>
          </cell>
          <cell r="EV206">
            <v>0</v>
          </cell>
          <cell r="EW206">
            <v>7.5390800000000002</v>
          </cell>
          <cell r="EX206">
            <v>1.8386100000000001</v>
          </cell>
          <cell r="EY206">
            <v>0</v>
          </cell>
          <cell r="EZ206">
            <v>0</v>
          </cell>
          <cell r="FA206">
            <v>1.34</v>
          </cell>
          <cell r="FB206">
            <v>0.33</v>
          </cell>
          <cell r="FC206">
            <v>0</v>
          </cell>
          <cell r="FD206">
            <v>0</v>
          </cell>
          <cell r="FE206">
            <v>2.31366</v>
          </cell>
          <cell r="FF206">
            <v>0</v>
          </cell>
          <cell r="FG206">
            <v>13.36135</v>
          </cell>
          <cell r="FH206">
            <v>0</v>
          </cell>
          <cell r="FI206">
            <v>0</v>
          </cell>
          <cell r="FJ206">
            <v>7.4570100000000004</v>
          </cell>
          <cell r="FK206">
            <v>8.2070000000000004E-2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4987297</v>
          </cell>
          <cell r="GK206">
            <v>7467</v>
          </cell>
          <cell r="GL206">
            <v>3555785</v>
          </cell>
          <cell r="GM206">
            <v>0</v>
          </cell>
          <cell r="GN206">
            <v>274405</v>
          </cell>
          <cell r="GO206">
            <v>296216</v>
          </cell>
          <cell r="GP206">
            <v>172388</v>
          </cell>
          <cell r="GQ206">
            <v>0</v>
          </cell>
          <cell r="GR206">
            <v>29262</v>
          </cell>
          <cell r="GS206">
            <v>32790</v>
          </cell>
          <cell r="GT206">
            <v>0</v>
          </cell>
          <cell r="GU206">
            <v>59522</v>
          </cell>
          <cell r="GV206">
            <v>0</v>
          </cell>
          <cell r="GW206">
            <v>0</v>
          </cell>
          <cell r="GX206">
            <v>0</v>
          </cell>
          <cell r="GY206">
            <v>21057</v>
          </cell>
          <cell r="GZ206">
            <v>4987297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302242</v>
          </cell>
          <cell r="HG206">
            <v>0</v>
          </cell>
          <cell r="HH206">
            <v>24926</v>
          </cell>
          <cell r="HI206">
            <v>103782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3812975</v>
          </cell>
          <cell r="HO206">
            <v>0</v>
          </cell>
          <cell r="HP206">
            <v>355247</v>
          </cell>
          <cell r="HQ206">
            <v>393677</v>
          </cell>
          <cell r="HR206">
            <v>188142</v>
          </cell>
          <cell r="HS206">
            <v>0</v>
          </cell>
          <cell r="HT206">
            <v>31448</v>
          </cell>
          <cell r="HU206">
            <v>35225</v>
          </cell>
          <cell r="HV206">
            <v>0</v>
          </cell>
          <cell r="HW206">
            <v>80860</v>
          </cell>
          <cell r="HX206">
            <v>0</v>
          </cell>
          <cell r="HY206">
            <v>0</v>
          </cell>
          <cell r="HZ206">
            <v>0</v>
          </cell>
          <cell r="IA206">
            <v>7467</v>
          </cell>
          <cell r="IB206">
            <v>5487641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321892</v>
          </cell>
          <cell r="II206">
            <v>0</v>
          </cell>
          <cell r="IJ206">
            <v>29831</v>
          </cell>
          <cell r="IK206">
            <v>114525</v>
          </cell>
          <cell r="IL206">
            <v>0</v>
          </cell>
          <cell r="IM206">
            <v>0</v>
          </cell>
          <cell r="IN206">
            <v>0</v>
          </cell>
          <cell r="IO206">
            <v>0</v>
          </cell>
          <cell r="IP206">
            <v>5487641</v>
          </cell>
          <cell r="IQ206">
            <v>0</v>
          </cell>
          <cell r="IR206">
            <v>0</v>
          </cell>
          <cell r="IS206">
            <v>31.81</v>
          </cell>
          <cell r="IT206">
            <v>7</v>
          </cell>
          <cell r="IU206">
            <v>2.552</v>
          </cell>
          <cell r="IV206">
            <v>11.84</v>
          </cell>
          <cell r="IW206">
            <v>476.5</v>
          </cell>
          <cell r="IX206">
            <v>0</v>
          </cell>
          <cell r="IY206">
            <v>14.5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0</v>
          </cell>
          <cell r="JG206">
            <v>0</v>
          </cell>
          <cell r="JH206">
            <v>51.2</v>
          </cell>
          <cell r="JI206">
            <v>10.96</v>
          </cell>
          <cell r="JJ206">
            <v>19.36</v>
          </cell>
          <cell r="JK206">
            <v>20.88</v>
          </cell>
          <cell r="JL206">
            <v>12.33</v>
          </cell>
          <cell r="JM206">
            <v>15.73</v>
          </cell>
          <cell r="JN206">
            <v>22.32</v>
          </cell>
          <cell r="JO206">
            <v>50.38</v>
          </cell>
          <cell r="JP206">
            <v>29.11</v>
          </cell>
          <cell r="JQ206">
            <v>10.79</v>
          </cell>
          <cell r="JR206">
            <v>9</v>
          </cell>
          <cell r="JS206">
            <v>0</v>
          </cell>
          <cell r="JT206">
            <v>7689</v>
          </cell>
          <cell r="JU206">
            <v>2.56</v>
          </cell>
          <cell r="JV206">
            <v>21573</v>
          </cell>
          <cell r="JW206">
            <v>495.9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476.5</v>
          </cell>
          <cell r="KC206">
            <v>7880</v>
          </cell>
          <cell r="KD206">
            <v>3754820</v>
          </cell>
          <cell r="KE206">
            <v>96285</v>
          </cell>
          <cell r="KF206">
            <v>334585</v>
          </cell>
          <cell r="KG206">
            <v>396994</v>
          </cell>
        </row>
        <row r="207">
          <cell r="E207">
            <v>4725</v>
          </cell>
          <cell r="F207">
            <v>4725</v>
          </cell>
          <cell r="G207" t="str">
            <v>NEWTON</v>
          </cell>
          <cell r="H207" t="str">
            <v>Newton</v>
          </cell>
          <cell r="I207">
            <v>0</v>
          </cell>
          <cell r="J207">
            <v>0</v>
          </cell>
          <cell r="K207">
            <v>0</v>
          </cell>
          <cell r="L207">
            <v>4725</v>
          </cell>
          <cell r="M207">
            <v>15455936</v>
          </cell>
          <cell r="N207">
            <v>258004</v>
          </cell>
          <cell r="O207">
            <v>1381647</v>
          </cell>
          <cell r="P207">
            <v>442580</v>
          </cell>
          <cell r="Q207">
            <v>458573</v>
          </cell>
          <cell r="R207">
            <v>718623</v>
          </cell>
          <cell r="S207">
            <v>626427</v>
          </cell>
          <cell r="T207">
            <v>334616</v>
          </cell>
          <cell r="U207">
            <v>0</v>
          </cell>
          <cell r="V207">
            <v>25370351</v>
          </cell>
          <cell r="W207">
            <v>109029</v>
          </cell>
          <cell r="X207">
            <v>3455881</v>
          </cell>
          <cell r="Y207">
            <v>0</v>
          </cell>
          <cell r="Z207">
            <v>684059</v>
          </cell>
          <cell r="AA207">
            <v>2827961</v>
          </cell>
          <cell r="AB207">
            <v>52123687</v>
          </cell>
          <cell r="AC207">
            <v>9788527</v>
          </cell>
          <cell r="AD207">
            <v>1552942</v>
          </cell>
          <cell r="AE207">
            <v>2275</v>
          </cell>
          <cell r="AF207">
            <v>63585018</v>
          </cell>
          <cell r="AG207">
            <v>15201805</v>
          </cell>
          <cell r="AH207">
            <v>78786823</v>
          </cell>
          <cell r="AI207">
            <v>25587620</v>
          </cell>
          <cell r="AJ207">
            <v>1768358</v>
          </cell>
          <cell r="AK207">
            <v>4495340</v>
          </cell>
          <cell r="AL207">
            <v>870293</v>
          </cell>
          <cell r="AM207">
            <v>2892465</v>
          </cell>
          <cell r="AN207">
            <v>578516</v>
          </cell>
          <cell r="AO207">
            <v>5036909</v>
          </cell>
          <cell r="AP207">
            <v>1893890</v>
          </cell>
          <cell r="AQ207">
            <v>117587</v>
          </cell>
          <cell r="AR207">
            <v>17535771</v>
          </cell>
          <cell r="AS207">
            <v>2235630</v>
          </cell>
          <cell r="AT207">
            <v>8384573</v>
          </cell>
          <cell r="AU207">
            <v>4303698</v>
          </cell>
          <cell r="AV207">
            <v>1614425</v>
          </cell>
          <cell r="AW207">
            <v>14302696</v>
          </cell>
          <cell r="AX207">
            <v>59661717</v>
          </cell>
          <cell r="AY207">
            <v>1552942</v>
          </cell>
          <cell r="AZ207">
            <v>61223316</v>
          </cell>
          <cell r="BA207">
            <v>17563507</v>
          </cell>
          <cell r="BB207">
            <v>78786823</v>
          </cell>
          <cell r="BC207">
            <v>0</v>
          </cell>
          <cell r="BD207">
            <v>0</v>
          </cell>
          <cell r="BE207">
            <v>8657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20</v>
          </cell>
          <cell r="BZ207">
            <v>2023</v>
          </cell>
          <cell r="CA207">
            <v>2027</v>
          </cell>
          <cell r="CB207">
            <v>10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2016</v>
          </cell>
          <cell r="CO207">
            <v>2025</v>
          </cell>
          <cell r="CP207">
            <v>0.67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2.7</v>
          </cell>
          <cell r="CY207">
            <v>0</v>
          </cell>
          <cell r="CZ207">
            <v>7</v>
          </cell>
          <cell r="DA207">
            <v>2280709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725624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8571499</v>
          </cell>
          <cell r="DY207">
            <v>48395</v>
          </cell>
          <cell r="DZ207">
            <v>0</v>
          </cell>
          <cell r="EA207">
            <v>0</v>
          </cell>
          <cell r="EB207">
            <v>0</v>
          </cell>
          <cell r="EC207">
            <v>707480</v>
          </cell>
          <cell r="ED207">
            <v>746659</v>
          </cell>
          <cell r="EE207">
            <v>0</v>
          </cell>
          <cell r="EF207">
            <v>10074033</v>
          </cell>
          <cell r="EG207">
            <v>1904345</v>
          </cell>
          <cell r="EH207">
            <v>0</v>
          </cell>
          <cell r="EI207">
            <v>10025638</v>
          </cell>
          <cell r="EJ207">
            <v>0</v>
          </cell>
          <cell r="EK207">
            <v>725624</v>
          </cell>
          <cell r="EL207">
            <v>725624</v>
          </cell>
          <cell r="EM207">
            <v>357397</v>
          </cell>
          <cell r="EN207">
            <v>1083021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2652506</v>
          </cell>
          <cell r="ET207">
            <v>0</v>
          </cell>
          <cell r="EU207">
            <v>15713900</v>
          </cell>
          <cell r="EV207">
            <v>0</v>
          </cell>
          <cell r="EW207">
            <v>10.43782</v>
          </cell>
          <cell r="EX207">
            <v>1.9741500000000001</v>
          </cell>
          <cell r="EY207">
            <v>0</v>
          </cell>
          <cell r="EZ207">
            <v>0</v>
          </cell>
          <cell r="FA207">
            <v>0.67</v>
          </cell>
          <cell r="FB207">
            <v>0.33</v>
          </cell>
          <cell r="FC207">
            <v>0</v>
          </cell>
          <cell r="FD207">
            <v>0</v>
          </cell>
          <cell r="FE207">
            <v>2.4491700000000001</v>
          </cell>
          <cell r="FF207">
            <v>0</v>
          </cell>
          <cell r="FG207">
            <v>15.861140000000001</v>
          </cell>
          <cell r="FH207">
            <v>0</v>
          </cell>
          <cell r="FI207">
            <v>0</v>
          </cell>
          <cell r="FJ207">
            <v>10.393129999999999</v>
          </cell>
          <cell r="FK207">
            <v>4.4690000000000001E-2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31508721</v>
          </cell>
          <cell r="GK207">
            <v>7413</v>
          </cell>
          <cell r="GL207">
            <v>21793479</v>
          </cell>
          <cell r="GM207">
            <v>0</v>
          </cell>
          <cell r="GN207">
            <v>281383</v>
          </cell>
          <cell r="GO207">
            <v>3635483</v>
          </cell>
          <cell r="GP207">
            <v>1084530</v>
          </cell>
          <cell r="GQ207">
            <v>0</v>
          </cell>
          <cell r="GR207">
            <v>182557</v>
          </cell>
          <cell r="GS207">
            <v>200501</v>
          </cell>
          <cell r="GT207">
            <v>0</v>
          </cell>
          <cell r="GU207">
            <v>1062333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31508721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1434011</v>
          </cell>
          <cell r="HG207">
            <v>0</v>
          </cell>
          <cell r="HH207">
            <v>166415</v>
          </cell>
          <cell r="HI207">
            <v>300227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22581276</v>
          </cell>
          <cell r="HO207">
            <v>0</v>
          </cell>
          <cell r="HP207">
            <v>388553</v>
          </cell>
          <cell r="HQ207">
            <v>4110684</v>
          </cell>
          <cell r="HR207">
            <v>1139276</v>
          </cell>
          <cell r="HS207">
            <v>0</v>
          </cell>
          <cell r="HT207">
            <v>189160</v>
          </cell>
          <cell r="HU207">
            <v>207789</v>
          </cell>
          <cell r="HV207">
            <v>0</v>
          </cell>
          <cell r="HW207">
            <v>1096234</v>
          </cell>
          <cell r="HX207">
            <v>0</v>
          </cell>
          <cell r="HY207">
            <v>0</v>
          </cell>
          <cell r="HZ207">
            <v>0</v>
          </cell>
          <cell r="IA207">
            <v>-6301</v>
          </cell>
          <cell r="IB207">
            <v>33065583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1522656</v>
          </cell>
          <cell r="II207">
            <v>0</v>
          </cell>
          <cell r="IJ207">
            <v>203383</v>
          </cell>
          <cell r="IK207">
            <v>408473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33065583</v>
          </cell>
          <cell r="IQ207">
            <v>0</v>
          </cell>
          <cell r="IR207">
            <v>0.2</v>
          </cell>
          <cell r="IS207">
            <v>20.97</v>
          </cell>
          <cell r="IT207">
            <v>92</v>
          </cell>
          <cell r="IU207">
            <v>17.411000000000001</v>
          </cell>
          <cell r="IV207">
            <v>12.51</v>
          </cell>
          <cell r="IW207">
            <v>2911.7</v>
          </cell>
          <cell r="IX207">
            <v>0</v>
          </cell>
          <cell r="IY207">
            <v>52.5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538.4</v>
          </cell>
          <cell r="JI207">
            <v>195.91</v>
          </cell>
          <cell r="JJ207">
            <v>122.89</v>
          </cell>
          <cell r="JK207">
            <v>219.6</v>
          </cell>
          <cell r="JL207">
            <v>198.65</v>
          </cell>
          <cell r="JM207">
            <v>120.44</v>
          </cell>
          <cell r="JN207">
            <v>219.6</v>
          </cell>
          <cell r="JO207">
            <v>538.69000000000005</v>
          </cell>
          <cell r="JP207">
            <v>29.08</v>
          </cell>
          <cell r="JQ207">
            <v>10.42</v>
          </cell>
          <cell r="JR207">
            <v>101</v>
          </cell>
          <cell r="JS207">
            <v>0.3</v>
          </cell>
          <cell r="JT207">
            <v>7635</v>
          </cell>
          <cell r="JU207">
            <v>16.809000000000001</v>
          </cell>
          <cell r="JV207">
            <v>29934</v>
          </cell>
          <cell r="JW207">
            <v>2957.6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2911.7</v>
          </cell>
          <cell r="KC207">
            <v>7826</v>
          </cell>
          <cell r="KD207">
            <v>22786964</v>
          </cell>
          <cell r="KE207">
            <v>20125</v>
          </cell>
          <cell r="KF207">
            <v>440674</v>
          </cell>
          <cell r="KG207">
            <v>4215788</v>
          </cell>
        </row>
        <row r="208">
          <cell r="E208">
            <v>2673</v>
          </cell>
          <cell r="F208">
            <v>2673</v>
          </cell>
          <cell r="G208" t="str">
            <v>NODAWAY VALLEY</v>
          </cell>
          <cell r="H208" t="str">
            <v>Nodaway Valley</v>
          </cell>
          <cell r="I208">
            <v>0</v>
          </cell>
          <cell r="J208">
            <v>0</v>
          </cell>
          <cell r="K208">
            <v>0</v>
          </cell>
          <cell r="L208">
            <v>2673</v>
          </cell>
          <cell r="M208">
            <v>4352714</v>
          </cell>
          <cell r="N208">
            <v>59231</v>
          </cell>
          <cell r="O208">
            <v>363713</v>
          </cell>
          <cell r="P208">
            <v>396214</v>
          </cell>
          <cell r="Q208">
            <v>301371</v>
          </cell>
          <cell r="R208">
            <v>48416</v>
          </cell>
          <cell r="S208">
            <v>90314</v>
          </cell>
          <cell r="T208">
            <v>362949</v>
          </cell>
          <cell r="U208">
            <v>0</v>
          </cell>
          <cell r="V208">
            <v>5022543</v>
          </cell>
          <cell r="W208">
            <v>17386</v>
          </cell>
          <cell r="X208">
            <v>1196113</v>
          </cell>
          <cell r="Y208">
            <v>0</v>
          </cell>
          <cell r="Z208">
            <v>122732</v>
          </cell>
          <cell r="AA208">
            <v>704735</v>
          </cell>
          <cell r="AB208">
            <v>13038431</v>
          </cell>
          <cell r="AC208">
            <v>0</v>
          </cell>
          <cell r="AD208">
            <v>0</v>
          </cell>
          <cell r="AE208">
            <v>0</v>
          </cell>
          <cell r="AF208">
            <v>13038431</v>
          </cell>
          <cell r="AG208">
            <v>5341171</v>
          </cell>
          <cell r="AH208">
            <v>18379602</v>
          </cell>
          <cell r="AI208">
            <v>9376073</v>
          </cell>
          <cell r="AJ208">
            <v>186113</v>
          </cell>
          <cell r="AK208">
            <v>579206</v>
          </cell>
          <cell r="AL208">
            <v>630545</v>
          </cell>
          <cell r="AM208">
            <v>726476</v>
          </cell>
          <cell r="AN208">
            <v>225069</v>
          </cell>
          <cell r="AO208">
            <v>1996664</v>
          </cell>
          <cell r="AP208">
            <v>1010098</v>
          </cell>
          <cell r="AQ208">
            <v>0</v>
          </cell>
          <cell r="AR208">
            <v>5354171</v>
          </cell>
          <cell r="AS208">
            <v>607721</v>
          </cell>
          <cell r="AT208">
            <v>185974</v>
          </cell>
          <cell r="AU208">
            <v>0</v>
          </cell>
          <cell r="AV208">
            <v>366366</v>
          </cell>
          <cell r="AW208">
            <v>552340</v>
          </cell>
          <cell r="AX208">
            <v>15890305</v>
          </cell>
          <cell r="AY208">
            <v>0</v>
          </cell>
          <cell r="AZ208">
            <v>15890305</v>
          </cell>
          <cell r="BA208">
            <v>2489297</v>
          </cell>
          <cell r="BB208">
            <v>18379602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20</v>
          </cell>
          <cell r="BZ208">
            <v>2023</v>
          </cell>
          <cell r="CA208">
            <v>2027</v>
          </cell>
          <cell r="CB208">
            <v>10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2024</v>
          </cell>
          <cell r="CO208">
            <v>2033</v>
          </cell>
          <cell r="CP208">
            <v>1.34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2.7</v>
          </cell>
          <cell r="CY208">
            <v>0</v>
          </cell>
          <cell r="CZ208">
            <v>9</v>
          </cell>
          <cell r="DA208">
            <v>520014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473438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2522401</v>
          </cell>
          <cell r="DY208">
            <v>26687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2549088</v>
          </cell>
          <cell r="EG208">
            <v>319000</v>
          </cell>
          <cell r="EH208">
            <v>0</v>
          </cell>
          <cell r="EI208">
            <v>2522401</v>
          </cell>
          <cell r="EJ208">
            <v>0</v>
          </cell>
          <cell r="EK208">
            <v>473438</v>
          </cell>
          <cell r="EL208">
            <v>473438</v>
          </cell>
          <cell r="EM208">
            <v>116593</v>
          </cell>
          <cell r="EN208">
            <v>590031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953850</v>
          </cell>
          <cell r="ET208">
            <v>0</v>
          </cell>
          <cell r="EU208">
            <v>4411965</v>
          </cell>
          <cell r="EV208">
            <v>0</v>
          </cell>
          <cell r="EW208">
            <v>8.0887799999999999</v>
          </cell>
          <cell r="EX208">
            <v>1.0134099999999999</v>
          </cell>
          <cell r="EY208">
            <v>0</v>
          </cell>
          <cell r="EZ208">
            <v>0</v>
          </cell>
          <cell r="FA208">
            <v>1.34</v>
          </cell>
          <cell r="FB208">
            <v>0.33</v>
          </cell>
          <cell r="FC208">
            <v>0</v>
          </cell>
          <cell r="FD208">
            <v>0</v>
          </cell>
          <cell r="FE208">
            <v>2.6997399999999998</v>
          </cell>
          <cell r="FF208">
            <v>0</v>
          </cell>
          <cell r="FG208">
            <v>13.47193</v>
          </cell>
          <cell r="FH208">
            <v>0</v>
          </cell>
          <cell r="FI208">
            <v>0</v>
          </cell>
          <cell r="FJ208">
            <v>8.0132499999999993</v>
          </cell>
          <cell r="FK208">
            <v>7.553E-2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6514042</v>
          </cell>
          <cell r="GK208">
            <v>7415</v>
          </cell>
          <cell r="GL208">
            <v>4563933</v>
          </cell>
          <cell r="GM208">
            <v>12759</v>
          </cell>
          <cell r="GN208">
            <v>268364</v>
          </cell>
          <cell r="GO208">
            <v>509781</v>
          </cell>
          <cell r="GP208">
            <v>221848</v>
          </cell>
          <cell r="GQ208">
            <v>781</v>
          </cell>
          <cell r="GR208">
            <v>38148</v>
          </cell>
          <cell r="GS208">
            <v>42173</v>
          </cell>
          <cell r="GT208">
            <v>0</v>
          </cell>
          <cell r="GU208">
            <v>149961</v>
          </cell>
          <cell r="GV208">
            <v>0</v>
          </cell>
          <cell r="GW208">
            <v>0</v>
          </cell>
          <cell r="GX208">
            <v>0</v>
          </cell>
          <cell r="GY208">
            <v>-7065</v>
          </cell>
          <cell r="GZ208">
            <v>6514042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364945</v>
          </cell>
          <cell r="HG208">
            <v>0</v>
          </cell>
          <cell r="HH208">
            <v>42066</v>
          </cell>
          <cell r="HI208">
            <v>100076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4784581</v>
          </cell>
          <cell r="HO208">
            <v>0</v>
          </cell>
          <cell r="HP208">
            <v>250692</v>
          </cell>
          <cell r="HQ208">
            <v>598741</v>
          </cell>
          <cell r="HR208">
            <v>235394</v>
          </cell>
          <cell r="HS208">
            <v>0</v>
          </cell>
          <cell r="HT208">
            <v>39664</v>
          </cell>
          <cell r="HU208">
            <v>43850</v>
          </cell>
          <cell r="HV208">
            <v>0</v>
          </cell>
          <cell r="HW208">
            <v>176529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6868935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378843</v>
          </cell>
          <cell r="II208">
            <v>0</v>
          </cell>
          <cell r="IJ208">
            <v>51950</v>
          </cell>
          <cell r="IK208">
            <v>83985</v>
          </cell>
          <cell r="IL208">
            <v>0</v>
          </cell>
          <cell r="IM208">
            <v>0</v>
          </cell>
          <cell r="IN208">
            <v>0</v>
          </cell>
          <cell r="IO208">
            <v>0</v>
          </cell>
          <cell r="IP208">
            <v>6868935</v>
          </cell>
          <cell r="IQ208">
            <v>0</v>
          </cell>
          <cell r="IR208">
            <v>0</v>
          </cell>
          <cell r="IS208">
            <v>28.64</v>
          </cell>
          <cell r="IT208">
            <v>11</v>
          </cell>
          <cell r="IU208">
            <v>3.1360000000000001</v>
          </cell>
          <cell r="IV208">
            <v>1.05</v>
          </cell>
          <cell r="IW208">
            <v>664.3</v>
          </cell>
          <cell r="IX208">
            <v>0</v>
          </cell>
          <cell r="IY208">
            <v>1</v>
          </cell>
          <cell r="IZ208">
            <v>0</v>
          </cell>
          <cell r="JA208">
            <v>0</v>
          </cell>
          <cell r="JB208">
            <v>0</v>
          </cell>
          <cell r="JC208">
            <v>494</v>
          </cell>
          <cell r="JD208">
            <v>483</v>
          </cell>
          <cell r="JE208">
            <v>0</v>
          </cell>
          <cell r="JF208">
            <v>0</v>
          </cell>
          <cell r="JG208">
            <v>1.56</v>
          </cell>
          <cell r="JH208">
            <v>78.400000000000006</v>
          </cell>
          <cell r="JI208">
            <v>10.96</v>
          </cell>
          <cell r="JJ208">
            <v>27.84</v>
          </cell>
          <cell r="JK208">
            <v>39.6</v>
          </cell>
          <cell r="JL208">
            <v>19.18</v>
          </cell>
          <cell r="JM208">
            <v>29.05</v>
          </cell>
          <cell r="JN208">
            <v>43.92</v>
          </cell>
          <cell r="JO208">
            <v>92.15</v>
          </cell>
          <cell r="JP208">
            <v>29.42</v>
          </cell>
          <cell r="JQ208">
            <v>2.62</v>
          </cell>
          <cell r="JR208">
            <v>13</v>
          </cell>
          <cell r="JS208">
            <v>0</v>
          </cell>
          <cell r="JT208">
            <v>7637</v>
          </cell>
          <cell r="JU208">
            <v>3.3490000000000002</v>
          </cell>
          <cell r="JV208">
            <v>24755</v>
          </cell>
          <cell r="JW208">
            <v>626.5</v>
          </cell>
          <cell r="JX208">
            <v>1.968</v>
          </cell>
          <cell r="JY208">
            <v>15030</v>
          </cell>
          <cell r="JZ208">
            <v>13282</v>
          </cell>
          <cell r="KA208">
            <v>534</v>
          </cell>
          <cell r="KB208">
            <v>664.3</v>
          </cell>
          <cell r="KC208">
            <v>7828</v>
          </cell>
          <cell r="KD208">
            <v>5200140</v>
          </cell>
          <cell r="KE208">
            <v>0</v>
          </cell>
          <cell r="KF208">
            <v>277025</v>
          </cell>
          <cell r="KG208">
            <v>721350</v>
          </cell>
        </row>
        <row r="209">
          <cell r="E209">
            <v>153</v>
          </cell>
          <cell r="F209">
            <v>153</v>
          </cell>
          <cell r="G209" t="str">
            <v>NORTH BUTLER</v>
          </cell>
          <cell r="H209" t="str">
            <v>North Butler</v>
          </cell>
          <cell r="I209">
            <v>0</v>
          </cell>
          <cell r="J209">
            <v>0</v>
          </cell>
          <cell r="K209">
            <v>0</v>
          </cell>
          <cell r="L209">
            <v>153</v>
          </cell>
          <cell r="M209">
            <v>3662720</v>
          </cell>
          <cell r="N209">
            <v>42457</v>
          </cell>
          <cell r="O209">
            <v>38618</v>
          </cell>
          <cell r="P209">
            <v>529521</v>
          </cell>
          <cell r="Q209">
            <v>38510</v>
          </cell>
          <cell r="R209">
            <v>184500</v>
          </cell>
          <cell r="S209">
            <v>125000</v>
          </cell>
          <cell r="T209">
            <v>197088</v>
          </cell>
          <cell r="U209">
            <v>0</v>
          </cell>
          <cell r="V209">
            <v>3726926</v>
          </cell>
          <cell r="W209">
            <v>11015</v>
          </cell>
          <cell r="X209">
            <v>819690</v>
          </cell>
          <cell r="Y209">
            <v>0</v>
          </cell>
          <cell r="Z209">
            <v>61000</v>
          </cell>
          <cell r="AA209">
            <v>284278</v>
          </cell>
          <cell r="AB209">
            <v>9721323</v>
          </cell>
          <cell r="AC209">
            <v>0</v>
          </cell>
          <cell r="AD209">
            <v>371325</v>
          </cell>
          <cell r="AE209">
            <v>0</v>
          </cell>
          <cell r="AF209">
            <v>10092648</v>
          </cell>
          <cell r="AG209">
            <v>3377546</v>
          </cell>
          <cell r="AH209">
            <v>13470194</v>
          </cell>
          <cell r="AI209">
            <v>6541665</v>
          </cell>
          <cell r="AJ209">
            <v>363000</v>
          </cell>
          <cell r="AK209">
            <v>794000</v>
          </cell>
          <cell r="AL209">
            <v>536100</v>
          </cell>
          <cell r="AM209">
            <v>493200</v>
          </cell>
          <cell r="AN209">
            <v>233650</v>
          </cell>
          <cell r="AO209">
            <v>868200</v>
          </cell>
          <cell r="AP209">
            <v>780500</v>
          </cell>
          <cell r="AQ209">
            <v>0</v>
          </cell>
          <cell r="AR209">
            <v>4068650</v>
          </cell>
          <cell r="AS209">
            <v>477700</v>
          </cell>
          <cell r="AT209">
            <v>1038300</v>
          </cell>
          <cell r="AU209">
            <v>352125</v>
          </cell>
          <cell r="AV209">
            <v>297251</v>
          </cell>
          <cell r="AW209">
            <v>1687676</v>
          </cell>
          <cell r="AX209">
            <v>12775691</v>
          </cell>
          <cell r="AY209">
            <v>371325</v>
          </cell>
          <cell r="AZ209">
            <v>13147016</v>
          </cell>
          <cell r="BA209">
            <v>323178</v>
          </cell>
          <cell r="BB209">
            <v>13470194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20</v>
          </cell>
          <cell r="BZ209">
            <v>2023</v>
          </cell>
          <cell r="CA209">
            <v>2027</v>
          </cell>
          <cell r="CB209">
            <v>10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2016</v>
          </cell>
          <cell r="CO209">
            <v>2025</v>
          </cell>
          <cell r="CP209">
            <v>0.67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2.7</v>
          </cell>
          <cell r="CY209">
            <v>0</v>
          </cell>
          <cell r="CZ209">
            <v>1</v>
          </cell>
          <cell r="DA209">
            <v>416609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206805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2361905</v>
          </cell>
          <cell r="DY209">
            <v>299530</v>
          </cell>
          <cell r="DZ209">
            <v>0</v>
          </cell>
          <cell r="EA209">
            <v>0</v>
          </cell>
          <cell r="EB209">
            <v>0</v>
          </cell>
          <cell r="EC209">
            <v>410019</v>
          </cell>
          <cell r="ED209">
            <v>0</v>
          </cell>
          <cell r="EE209">
            <v>0</v>
          </cell>
          <cell r="EF209">
            <v>3071454</v>
          </cell>
          <cell r="EG209">
            <v>325000</v>
          </cell>
          <cell r="EH209">
            <v>0</v>
          </cell>
          <cell r="EI209">
            <v>2771924</v>
          </cell>
          <cell r="EJ209">
            <v>0</v>
          </cell>
          <cell r="EK209">
            <v>206805</v>
          </cell>
          <cell r="EL209">
            <v>206805</v>
          </cell>
          <cell r="EM209">
            <v>101859</v>
          </cell>
          <cell r="EN209">
            <v>308664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3705120</v>
          </cell>
          <cell r="EV209">
            <v>0</v>
          </cell>
          <cell r="EW209">
            <v>9.9508100000000006</v>
          </cell>
          <cell r="EX209">
            <v>1.0529299999999999</v>
          </cell>
          <cell r="EY209">
            <v>0</v>
          </cell>
          <cell r="EZ209">
            <v>0</v>
          </cell>
          <cell r="FA209">
            <v>0.67</v>
          </cell>
          <cell r="FB209">
            <v>0.33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12.003740000000001</v>
          </cell>
          <cell r="FH209">
            <v>0</v>
          </cell>
          <cell r="FI209">
            <v>0</v>
          </cell>
          <cell r="FJ209">
            <v>8.9803999999999995</v>
          </cell>
          <cell r="FK209">
            <v>0.97040999999999999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6074908</v>
          </cell>
          <cell r="GK209">
            <v>7465</v>
          </cell>
          <cell r="GL209">
            <v>4244599</v>
          </cell>
          <cell r="GM209">
            <v>0</v>
          </cell>
          <cell r="GN209">
            <v>183139</v>
          </cell>
          <cell r="GO209">
            <v>523595</v>
          </cell>
          <cell r="GP209">
            <v>209213</v>
          </cell>
          <cell r="GQ209">
            <v>0</v>
          </cell>
          <cell r="GR209">
            <v>34637</v>
          </cell>
          <cell r="GS209">
            <v>38628</v>
          </cell>
          <cell r="GT209">
            <v>0</v>
          </cell>
          <cell r="GU209">
            <v>151403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6074908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342200</v>
          </cell>
          <cell r="HG209">
            <v>0</v>
          </cell>
          <cell r="HH209">
            <v>35758</v>
          </cell>
          <cell r="HI209">
            <v>85250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4124844</v>
          </cell>
          <cell r="HO209">
            <v>162201</v>
          </cell>
          <cell r="HP209">
            <v>183673</v>
          </cell>
          <cell r="HQ209">
            <v>628105</v>
          </cell>
          <cell r="HR209">
            <v>208531</v>
          </cell>
          <cell r="HS209">
            <v>682</v>
          </cell>
          <cell r="HT209">
            <v>33734</v>
          </cell>
          <cell r="HU209">
            <v>37611</v>
          </cell>
          <cell r="HV209">
            <v>0</v>
          </cell>
          <cell r="HW209">
            <v>142371</v>
          </cell>
          <cell r="HX209">
            <v>0</v>
          </cell>
          <cell r="HY209">
            <v>0</v>
          </cell>
          <cell r="HZ209">
            <v>0</v>
          </cell>
          <cell r="IA209">
            <v>-8167</v>
          </cell>
          <cell r="IB209">
            <v>6196063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349566</v>
          </cell>
          <cell r="II209">
            <v>0</v>
          </cell>
          <cell r="IJ209">
            <v>42965</v>
          </cell>
          <cell r="IK209">
            <v>110708</v>
          </cell>
          <cell r="IL209">
            <v>0</v>
          </cell>
          <cell r="IM209">
            <v>0</v>
          </cell>
          <cell r="IN209">
            <v>0</v>
          </cell>
          <cell r="IO209">
            <v>0</v>
          </cell>
          <cell r="IP209">
            <v>6196063</v>
          </cell>
          <cell r="IQ209">
            <v>0</v>
          </cell>
          <cell r="IR209">
            <v>0</v>
          </cell>
          <cell r="IS209">
            <v>21.77</v>
          </cell>
          <cell r="IT209">
            <v>3</v>
          </cell>
          <cell r="IU209">
            <v>2.1240000000000001</v>
          </cell>
          <cell r="IV209">
            <v>0</v>
          </cell>
          <cell r="IW209">
            <v>515.29999999999995</v>
          </cell>
          <cell r="IX209">
            <v>0</v>
          </cell>
          <cell r="IY209">
            <v>12.5</v>
          </cell>
          <cell r="IZ209">
            <v>0</v>
          </cell>
          <cell r="JA209">
            <v>0</v>
          </cell>
          <cell r="JB209">
            <v>0</v>
          </cell>
          <cell r="JC209">
            <v>263</v>
          </cell>
          <cell r="JD209">
            <v>272</v>
          </cell>
          <cell r="JE209">
            <v>0</v>
          </cell>
          <cell r="JF209">
            <v>0</v>
          </cell>
          <cell r="JG209">
            <v>0.73</v>
          </cell>
          <cell r="JH209">
            <v>81.709999999999994</v>
          </cell>
          <cell r="JI209">
            <v>30.14</v>
          </cell>
          <cell r="JJ209">
            <v>24.21</v>
          </cell>
          <cell r="JK209">
            <v>27.36</v>
          </cell>
          <cell r="JL209">
            <v>27.4</v>
          </cell>
          <cell r="JM209">
            <v>18.77</v>
          </cell>
          <cell r="JN209">
            <v>32.4</v>
          </cell>
          <cell r="JO209">
            <v>78.569999999999993</v>
          </cell>
          <cell r="JP209">
            <v>22.44</v>
          </cell>
          <cell r="JQ209">
            <v>0.68</v>
          </cell>
          <cell r="JR209">
            <v>3</v>
          </cell>
          <cell r="JS209">
            <v>0</v>
          </cell>
          <cell r="JT209">
            <v>7687</v>
          </cell>
          <cell r="JU209">
            <v>2.2349999999999999</v>
          </cell>
          <cell r="JV209">
            <v>46826</v>
          </cell>
          <cell r="JW209">
            <v>536.6</v>
          </cell>
          <cell r="JX209">
            <v>-6.3E-2</v>
          </cell>
          <cell r="JY209">
            <v>-484</v>
          </cell>
          <cell r="JZ209">
            <v>-425</v>
          </cell>
          <cell r="KA209">
            <v>252</v>
          </cell>
          <cell r="KB209">
            <v>515.29999999999995</v>
          </cell>
          <cell r="KC209">
            <v>7878</v>
          </cell>
          <cell r="KD209">
            <v>4059533</v>
          </cell>
          <cell r="KE209">
            <v>106559</v>
          </cell>
          <cell r="KF209">
            <v>199747</v>
          </cell>
          <cell r="KG209">
            <v>618974</v>
          </cell>
        </row>
        <row r="210">
          <cell r="E210">
            <v>3691</v>
          </cell>
          <cell r="F210">
            <v>3691</v>
          </cell>
          <cell r="G210" t="str">
            <v>NORTH CEDAR</v>
          </cell>
          <cell r="H210" t="str">
            <v>North Cedar</v>
          </cell>
          <cell r="I210">
            <v>0</v>
          </cell>
          <cell r="J210">
            <v>0</v>
          </cell>
          <cell r="K210">
            <v>0</v>
          </cell>
          <cell r="L210">
            <v>3691</v>
          </cell>
          <cell r="M210">
            <v>5510397</v>
          </cell>
          <cell r="N210">
            <v>53587</v>
          </cell>
          <cell r="O210">
            <v>537642</v>
          </cell>
          <cell r="P210">
            <v>300000</v>
          </cell>
          <cell r="Q210">
            <v>70218</v>
          </cell>
          <cell r="R210">
            <v>200000</v>
          </cell>
          <cell r="S210">
            <v>140000</v>
          </cell>
          <cell r="T210">
            <v>776500</v>
          </cell>
          <cell r="U210">
            <v>0</v>
          </cell>
          <cell r="V210">
            <v>4930369</v>
          </cell>
          <cell r="W210">
            <v>15131</v>
          </cell>
          <cell r="X210">
            <v>1170000</v>
          </cell>
          <cell r="Y210">
            <v>0</v>
          </cell>
          <cell r="Z210">
            <v>140000</v>
          </cell>
          <cell r="AA210">
            <v>1060000</v>
          </cell>
          <cell r="AB210">
            <v>14903844</v>
          </cell>
          <cell r="AC210">
            <v>0</v>
          </cell>
          <cell r="AD210">
            <v>0</v>
          </cell>
          <cell r="AE210">
            <v>0</v>
          </cell>
          <cell r="AF210">
            <v>14903844</v>
          </cell>
          <cell r="AG210">
            <v>6792902</v>
          </cell>
          <cell r="AH210">
            <v>21696746</v>
          </cell>
          <cell r="AI210">
            <v>7900000</v>
          </cell>
          <cell r="AJ210">
            <v>140000</v>
          </cell>
          <cell r="AK210">
            <v>400000</v>
          </cell>
          <cell r="AL210">
            <v>304000</v>
          </cell>
          <cell r="AM210">
            <v>500000</v>
          </cell>
          <cell r="AN210">
            <v>740000</v>
          </cell>
          <cell r="AO210">
            <v>1450000</v>
          </cell>
          <cell r="AP210">
            <v>655000</v>
          </cell>
          <cell r="AQ210">
            <v>0</v>
          </cell>
          <cell r="AR210">
            <v>4189000</v>
          </cell>
          <cell r="AS210">
            <v>1100000</v>
          </cell>
          <cell r="AT210">
            <v>700000</v>
          </cell>
          <cell r="AU210">
            <v>328068</v>
          </cell>
          <cell r="AV210">
            <v>390402</v>
          </cell>
          <cell r="AW210">
            <v>1418470</v>
          </cell>
          <cell r="AX210">
            <v>14607470</v>
          </cell>
          <cell r="AY210">
            <v>400000</v>
          </cell>
          <cell r="AZ210">
            <v>15007470</v>
          </cell>
          <cell r="BA210">
            <v>6689276</v>
          </cell>
          <cell r="BB210">
            <v>21696746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7</v>
          </cell>
          <cell r="BZ210">
            <v>2021</v>
          </cell>
          <cell r="CA210">
            <v>2025</v>
          </cell>
          <cell r="CB210">
            <v>10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2025</v>
          </cell>
          <cell r="CO210">
            <v>2034</v>
          </cell>
          <cell r="CP210">
            <v>0.67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3.05</v>
          </cell>
          <cell r="CY210">
            <v>0</v>
          </cell>
          <cell r="CZ210">
            <v>7</v>
          </cell>
          <cell r="DA210">
            <v>560130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3</v>
          </cell>
          <cell r="DI210">
            <v>275975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3253092</v>
          </cell>
          <cell r="DY210">
            <v>37597</v>
          </cell>
          <cell r="DZ210">
            <v>0</v>
          </cell>
          <cell r="EA210">
            <v>0</v>
          </cell>
          <cell r="EB210">
            <v>0</v>
          </cell>
          <cell r="EC210">
            <v>1000000</v>
          </cell>
          <cell r="ED210">
            <v>300000</v>
          </cell>
          <cell r="EE210">
            <v>0</v>
          </cell>
          <cell r="EF210">
            <v>4590689</v>
          </cell>
          <cell r="EG210">
            <v>726000</v>
          </cell>
          <cell r="EH210">
            <v>0</v>
          </cell>
          <cell r="EI210">
            <v>4553092</v>
          </cell>
          <cell r="EJ210">
            <v>0</v>
          </cell>
          <cell r="EK210">
            <v>97379</v>
          </cell>
          <cell r="EL210">
            <v>97379</v>
          </cell>
          <cell r="EM210">
            <v>135928</v>
          </cell>
          <cell r="EN210">
            <v>233307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5549996</v>
          </cell>
          <cell r="EV210">
            <v>0</v>
          </cell>
          <cell r="EW210">
            <v>11.15537</v>
          </cell>
          <cell r="EX210">
            <v>1.7641899999999999</v>
          </cell>
          <cell r="EY210">
            <v>0</v>
          </cell>
          <cell r="EZ210">
            <v>0</v>
          </cell>
          <cell r="FA210">
            <v>0.23641000000000001</v>
          </cell>
          <cell r="FB210">
            <v>0.33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13.48597</v>
          </cell>
          <cell r="FH210">
            <v>0</v>
          </cell>
          <cell r="FI210">
            <v>0</v>
          </cell>
          <cell r="FJ210">
            <v>11.06409</v>
          </cell>
          <cell r="FK210">
            <v>9.128E-2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7707624</v>
          </cell>
          <cell r="GK210">
            <v>7419</v>
          </cell>
          <cell r="GL210">
            <v>5326842</v>
          </cell>
          <cell r="GM210">
            <v>48480</v>
          </cell>
          <cell r="GN210">
            <v>208934</v>
          </cell>
          <cell r="GO210">
            <v>881600</v>
          </cell>
          <cell r="GP210">
            <v>270514</v>
          </cell>
          <cell r="GQ210">
            <v>10510</v>
          </cell>
          <cell r="GR210">
            <v>43331</v>
          </cell>
          <cell r="GS210">
            <v>47625</v>
          </cell>
          <cell r="GT210">
            <v>0</v>
          </cell>
          <cell r="GU210">
            <v>79039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7707624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435240</v>
          </cell>
          <cell r="HG210">
            <v>0</v>
          </cell>
          <cell r="HH210">
            <v>47454</v>
          </cell>
          <cell r="HI210">
            <v>148260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5545838</v>
          </cell>
          <cell r="HO210">
            <v>0</v>
          </cell>
          <cell r="HP210">
            <v>215583</v>
          </cell>
          <cell r="HQ210">
            <v>887426</v>
          </cell>
          <cell r="HR210">
            <v>280349</v>
          </cell>
          <cell r="HS210">
            <v>675</v>
          </cell>
          <cell r="HT210">
            <v>45190</v>
          </cell>
          <cell r="HU210">
            <v>49676</v>
          </cell>
          <cell r="HV210">
            <v>0</v>
          </cell>
          <cell r="HW210">
            <v>134471</v>
          </cell>
          <cell r="HX210">
            <v>0</v>
          </cell>
          <cell r="HY210">
            <v>0</v>
          </cell>
          <cell r="HZ210">
            <v>0</v>
          </cell>
          <cell r="IA210">
            <v>-1729</v>
          </cell>
          <cell r="IB210">
            <v>7971947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446717</v>
          </cell>
          <cell r="II210">
            <v>0</v>
          </cell>
          <cell r="IJ210">
            <v>58463</v>
          </cell>
          <cell r="IK210">
            <v>141248</v>
          </cell>
          <cell r="IL210">
            <v>0</v>
          </cell>
          <cell r="IM210">
            <v>0</v>
          </cell>
          <cell r="IN210">
            <v>0</v>
          </cell>
          <cell r="IO210">
            <v>0</v>
          </cell>
          <cell r="IP210">
            <v>7971947</v>
          </cell>
          <cell r="IQ210">
            <v>0</v>
          </cell>
          <cell r="IR210">
            <v>0</v>
          </cell>
          <cell r="IS210">
            <v>24.61</v>
          </cell>
          <cell r="IT210">
            <v>1</v>
          </cell>
          <cell r="IU210">
            <v>3.6040000000000001</v>
          </cell>
          <cell r="IV210">
            <v>0</v>
          </cell>
          <cell r="IW210">
            <v>701.8</v>
          </cell>
          <cell r="IX210">
            <v>0</v>
          </cell>
          <cell r="IY210">
            <v>17</v>
          </cell>
          <cell r="IZ210">
            <v>0</v>
          </cell>
          <cell r="JA210">
            <v>0</v>
          </cell>
          <cell r="JB210">
            <v>0</v>
          </cell>
          <cell r="JC210">
            <v>323</v>
          </cell>
          <cell r="JD210">
            <v>323</v>
          </cell>
          <cell r="JE210">
            <v>0</v>
          </cell>
          <cell r="JF210">
            <v>0</v>
          </cell>
          <cell r="JG210">
            <v>0.92</v>
          </cell>
          <cell r="JH210">
            <v>116.14</v>
          </cell>
          <cell r="JI210">
            <v>35.619999999999997</v>
          </cell>
          <cell r="JJ210">
            <v>27.24</v>
          </cell>
          <cell r="JK210">
            <v>53.28</v>
          </cell>
          <cell r="JL210">
            <v>19.18</v>
          </cell>
          <cell r="JM210">
            <v>32.68</v>
          </cell>
          <cell r="JN210">
            <v>55.44</v>
          </cell>
          <cell r="JO210">
            <v>107.3</v>
          </cell>
          <cell r="JP210">
            <v>23.9</v>
          </cell>
          <cell r="JQ210">
            <v>0</v>
          </cell>
          <cell r="JR210">
            <v>2</v>
          </cell>
          <cell r="JS210">
            <v>0</v>
          </cell>
          <cell r="JT210">
            <v>7641</v>
          </cell>
          <cell r="JU210">
            <v>3.347</v>
          </cell>
          <cell r="JV210">
            <v>22038</v>
          </cell>
          <cell r="JW210">
            <v>725.8</v>
          </cell>
          <cell r="JX210">
            <v>4.9450000000000003</v>
          </cell>
          <cell r="JY210">
            <v>37785</v>
          </cell>
          <cell r="JZ210">
            <v>33374</v>
          </cell>
          <cell r="KA210">
            <v>314</v>
          </cell>
          <cell r="KB210">
            <v>701.8</v>
          </cell>
          <cell r="KC210">
            <v>7832</v>
          </cell>
          <cell r="KD210">
            <v>5496498</v>
          </cell>
          <cell r="KE210">
            <v>104798</v>
          </cell>
          <cell r="KF210">
            <v>213399</v>
          </cell>
          <cell r="KG210">
            <v>840374</v>
          </cell>
        </row>
        <row r="211">
          <cell r="E211">
            <v>4774</v>
          </cell>
          <cell r="F211">
            <v>4774</v>
          </cell>
          <cell r="G211" t="str">
            <v>NORTH FAYETTE VALLEY</v>
          </cell>
          <cell r="H211" t="str">
            <v>North Fayette Valley</v>
          </cell>
          <cell r="I211">
            <v>0</v>
          </cell>
          <cell r="J211">
            <v>0</v>
          </cell>
          <cell r="K211">
            <v>0</v>
          </cell>
          <cell r="L211">
            <v>4774</v>
          </cell>
          <cell r="M211">
            <v>6684625</v>
          </cell>
          <cell r="N211">
            <v>94621</v>
          </cell>
          <cell r="O211">
            <v>595238</v>
          </cell>
          <cell r="P211">
            <v>207000</v>
          </cell>
          <cell r="Q211">
            <v>133800</v>
          </cell>
          <cell r="R211">
            <v>400000</v>
          </cell>
          <cell r="S211">
            <v>353500</v>
          </cell>
          <cell r="T211">
            <v>156200</v>
          </cell>
          <cell r="U211">
            <v>0</v>
          </cell>
          <cell r="V211">
            <v>8697932</v>
          </cell>
          <cell r="W211">
            <v>29598</v>
          </cell>
          <cell r="X211">
            <v>1645620</v>
          </cell>
          <cell r="Y211">
            <v>0</v>
          </cell>
          <cell r="Z211">
            <v>190000</v>
          </cell>
          <cell r="AA211">
            <v>935000</v>
          </cell>
          <cell r="AB211">
            <v>20123134</v>
          </cell>
          <cell r="AC211">
            <v>0</v>
          </cell>
          <cell r="AD211">
            <v>736598</v>
          </cell>
          <cell r="AE211">
            <v>0</v>
          </cell>
          <cell r="AF211">
            <v>20859732</v>
          </cell>
          <cell r="AG211">
            <v>6385698</v>
          </cell>
          <cell r="AH211">
            <v>27245430</v>
          </cell>
          <cell r="AI211">
            <v>11016691</v>
          </cell>
          <cell r="AJ211">
            <v>477800</v>
          </cell>
          <cell r="AK211">
            <v>1172110</v>
          </cell>
          <cell r="AL211">
            <v>419000</v>
          </cell>
          <cell r="AM211">
            <v>717000</v>
          </cell>
          <cell r="AN211">
            <v>193000</v>
          </cell>
          <cell r="AO211">
            <v>1802000</v>
          </cell>
          <cell r="AP211">
            <v>1079000</v>
          </cell>
          <cell r="AQ211">
            <v>0</v>
          </cell>
          <cell r="AR211">
            <v>5859910</v>
          </cell>
          <cell r="AS211">
            <v>952000</v>
          </cell>
          <cell r="AT211">
            <v>107000</v>
          </cell>
          <cell r="AU211">
            <v>736598</v>
          </cell>
          <cell r="AV211">
            <v>644618</v>
          </cell>
          <cell r="AW211">
            <v>1488216</v>
          </cell>
          <cell r="AX211">
            <v>19316817</v>
          </cell>
          <cell r="AY211">
            <v>736598</v>
          </cell>
          <cell r="AZ211">
            <v>20053415</v>
          </cell>
          <cell r="BA211">
            <v>7192015</v>
          </cell>
          <cell r="BB211">
            <v>27245430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20</v>
          </cell>
          <cell r="BZ211">
            <v>2022</v>
          </cell>
          <cell r="CA211">
            <v>2026</v>
          </cell>
          <cell r="CB211">
            <v>10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2023</v>
          </cell>
          <cell r="CO211">
            <v>2032</v>
          </cell>
          <cell r="CP211">
            <v>1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8</v>
          </cell>
          <cell r="DA211">
            <v>883758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526949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4456101</v>
          </cell>
          <cell r="DY211">
            <v>11780</v>
          </cell>
          <cell r="DZ211">
            <v>0</v>
          </cell>
          <cell r="EA211">
            <v>0</v>
          </cell>
          <cell r="EB211">
            <v>0</v>
          </cell>
          <cell r="EC211">
            <v>680000</v>
          </cell>
          <cell r="ED211">
            <v>300000</v>
          </cell>
          <cell r="EE211">
            <v>0</v>
          </cell>
          <cell r="EF211">
            <v>5447881</v>
          </cell>
          <cell r="EG211">
            <v>600000</v>
          </cell>
          <cell r="EH211">
            <v>0</v>
          </cell>
          <cell r="EI211">
            <v>5436101</v>
          </cell>
          <cell r="EJ211">
            <v>0</v>
          </cell>
          <cell r="EK211">
            <v>526949</v>
          </cell>
          <cell r="EL211">
            <v>526949</v>
          </cell>
          <cell r="EM211">
            <v>173893</v>
          </cell>
          <cell r="EN211">
            <v>700842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6748729</v>
          </cell>
          <cell r="EV211">
            <v>0</v>
          </cell>
          <cell r="EW211">
            <v>10.40911</v>
          </cell>
          <cell r="EX211">
            <v>1.14642</v>
          </cell>
          <cell r="EY211">
            <v>0</v>
          </cell>
          <cell r="EZ211">
            <v>0</v>
          </cell>
          <cell r="FA211">
            <v>1</v>
          </cell>
          <cell r="FB211">
            <v>0.33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12.885529999999999</v>
          </cell>
          <cell r="FH211">
            <v>0</v>
          </cell>
          <cell r="FI211">
            <v>0</v>
          </cell>
          <cell r="FJ211">
            <v>10.386749999999999</v>
          </cell>
          <cell r="FK211">
            <v>2.2360000000000001E-2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12092348</v>
          </cell>
          <cell r="GK211">
            <v>7467</v>
          </cell>
          <cell r="GL211">
            <v>8312264</v>
          </cell>
          <cell r="GM211">
            <v>0</v>
          </cell>
          <cell r="GN211">
            <v>144845</v>
          </cell>
          <cell r="GO211">
            <v>1422314</v>
          </cell>
          <cell r="GP211">
            <v>441191</v>
          </cell>
          <cell r="GQ211">
            <v>0</v>
          </cell>
          <cell r="GR211">
            <v>67663</v>
          </cell>
          <cell r="GS211">
            <v>75397</v>
          </cell>
          <cell r="GT211">
            <v>0</v>
          </cell>
          <cell r="GU211">
            <v>389317</v>
          </cell>
          <cell r="GV211">
            <v>0</v>
          </cell>
          <cell r="GW211">
            <v>0</v>
          </cell>
          <cell r="GX211">
            <v>0</v>
          </cell>
          <cell r="GY211">
            <v>-321</v>
          </cell>
          <cell r="GZ211">
            <v>12092348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644948</v>
          </cell>
          <cell r="HG211">
            <v>0</v>
          </cell>
          <cell r="HH211">
            <v>85617</v>
          </cell>
          <cell r="HI211">
            <v>196445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8750082</v>
          </cell>
          <cell r="HO211">
            <v>0</v>
          </cell>
          <cell r="HP211">
            <v>274036</v>
          </cell>
          <cell r="HQ211">
            <v>1570324</v>
          </cell>
          <cell r="HR211">
            <v>467284</v>
          </cell>
          <cell r="HS211">
            <v>0</v>
          </cell>
          <cell r="HT211">
            <v>71244</v>
          </cell>
          <cell r="HU211">
            <v>79368</v>
          </cell>
          <cell r="HV211">
            <v>0</v>
          </cell>
          <cell r="HW211">
            <v>407877</v>
          </cell>
          <cell r="HX211">
            <v>0</v>
          </cell>
          <cell r="HY211">
            <v>0</v>
          </cell>
          <cell r="HZ211">
            <v>0</v>
          </cell>
          <cell r="IA211">
            <v>12455</v>
          </cell>
          <cell r="IB211">
            <v>12922410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672006</v>
          </cell>
          <cell r="II211">
            <v>0</v>
          </cell>
          <cell r="IJ211">
            <v>105989</v>
          </cell>
          <cell r="IK211">
            <v>236685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12922410</v>
          </cell>
          <cell r="IQ211">
            <v>0</v>
          </cell>
          <cell r="IR211">
            <v>0</v>
          </cell>
          <cell r="IS211">
            <v>26.97</v>
          </cell>
          <cell r="IT211">
            <v>3</v>
          </cell>
          <cell r="IU211">
            <v>5.37</v>
          </cell>
          <cell r="IV211">
            <v>3.3</v>
          </cell>
          <cell r="IW211">
            <v>1106.5999999999999</v>
          </cell>
          <cell r="IX211">
            <v>0</v>
          </cell>
          <cell r="IY211">
            <v>25</v>
          </cell>
          <cell r="IZ211">
            <v>0</v>
          </cell>
          <cell r="JA211">
            <v>0</v>
          </cell>
          <cell r="JB211">
            <v>0</v>
          </cell>
          <cell r="JC211">
            <v>1250</v>
          </cell>
          <cell r="JD211">
            <v>1215</v>
          </cell>
          <cell r="JE211">
            <v>0</v>
          </cell>
          <cell r="JF211">
            <v>0</v>
          </cell>
          <cell r="JG211">
            <v>3.44</v>
          </cell>
          <cell r="JH211">
            <v>204.23</v>
          </cell>
          <cell r="JI211">
            <v>60.28</v>
          </cell>
          <cell r="JJ211">
            <v>49.63</v>
          </cell>
          <cell r="JK211">
            <v>94.32</v>
          </cell>
          <cell r="JL211">
            <v>46.58</v>
          </cell>
          <cell r="JM211">
            <v>65.959999999999994</v>
          </cell>
          <cell r="JN211">
            <v>97.2</v>
          </cell>
          <cell r="JO211">
            <v>209.74</v>
          </cell>
          <cell r="JP211">
            <v>17.68</v>
          </cell>
          <cell r="JQ211">
            <v>3.56</v>
          </cell>
          <cell r="JR211">
            <v>3</v>
          </cell>
          <cell r="JS211">
            <v>0</v>
          </cell>
          <cell r="JT211">
            <v>7689</v>
          </cell>
          <cell r="JU211">
            <v>5.266</v>
          </cell>
          <cell r="JV211">
            <v>99143</v>
          </cell>
          <cell r="JW211">
            <v>1138</v>
          </cell>
          <cell r="JX211">
            <v>-0.34200000000000003</v>
          </cell>
          <cell r="JY211">
            <v>-2630</v>
          </cell>
          <cell r="JZ211">
            <v>-2308</v>
          </cell>
          <cell r="KA211">
            <v>1226</v>
          </cell>
          <cell r="KB211">
            <v>1106.5999999999999</v>
          </cell>
          <cell r="KC211">
            <v>7880</v>
          </cell>
          <cell r="KD211">
            <v>8720008</v>
          </cell>
          <cell r="KE211">
            <v>117575</v>
          </cell>
          <cell r="KF211">
            <v>208867</v>
          </cell>
          <cell r="KG211">
            <v>1652751</v>
          </cell>
        </row>
        <row r="212">
          <cell r="E212">
            <v>873</v>
          </cell>
          <cell r="F212">
            <v>873</v>
          </cell>
          <cell r="G212" t="str">
            <v>NORTH IOWA</v>
          </cell>
          <cell r="H212" t="str">
            <v>North Iowa</v>
          </cell>
          <cell r="I212">
            <v>0</v>
          </cell>
          <cell r="J212">
            <v>0</v>
          </cell>
          <cell r="K212">
            <v>0</v>
          </cell>
          <cell r="L212">
            <v>873</v>
          </cell>
          <cell r="M212">
            <v>4314781</v>
          </cell>
          <cell r="N212">
            <v>64829</v>
          </cell>
          <cell r="O212">
            <v>63194</v>
          </cell>
          <cell r="P212">
            <v>550000</v>
          </cell>
          <cell r="Q212">
            <v>79900</v>
          </cell>
          <cell r="R212">
            <v>140000</v>
          </cell>
          <cell r="S212">
            <v>88000</v>
          </cell>
          <cell r="T212">
            <v>155000</v>
          </cell>
          <cell r="U212">
            <v>0</v>
          </cell>
          <cell r="V212">
            <v>2497450</v>
          </cell>
          <cell r="W212">
            <v>6390</v>
          </cell>
          <cell r="X212">
            <v>502600</v>
          </cell>
          <cell r="Y212">
            <v>0</v>
          </cell>
          <cell r="Z212">
            <v>80000</v>
          </cell>
          <cell r="AA212">
            <v>645000</v>
          </cell>
          <cell r="AB212">
            <v>9187144</v>
          </cell>
          <cell r="AC212">
            <v>0</v>
          </cell>
          <cell r="AD212">
            <v>511000</v>
          </cell>
          <cell r="AE212">
            <v>0</v>
          </cell>
          <cell r="AF212">
            <v>9698144</v>
          </cell>
          <cell r="AG212">
            <v>2742350</v>
          </cell>
          <cell r="AH212">
            <v>12440494</v>
          </cell>
          <cell r="AI212">
            <v>6506000</v>
          </cell>
          <cell r="AJ212">
            <v>425000</v>
          </cell>
          <cell r="AK212">
            <v>905000</v>
          </cell>
          <cell r="AL212">
            <v>405000</v>
          </cell>
          <cell r="AM212">
            <v>520000</v>
          </cell>
          <cell r="AN212">
            <v>204000</v>
          </cell>
          <cell r="AO212">
            <v>1070000</v>
          </cell>
          <cell r="AP212">
            <v>561500</v>
          </cell>
          <cell r="AQ212">
            <v>0</v>
          </cell>
          <cell r="AR212">
            <v>4090500</v>
          </cell>
          <cell r="AS212">
            <v>484436</v>
          </cell>
          <cell r="AT212">
            <v>200000</v>
          </cell>
          <cell r="AU212">
            <v>479000</v>
          </cell>
          <cell r="AV212">
            <v>269387</v>
          </cell>
          <cell r="AW212">
            <v>948387</v>
          </cell>
          <cell r="AX212">
            <v>12029323</v>
          </cell>
          <cell r="AY212">
            <v>511000</v>
          </cell>
          <cell r="AZ212">
            <v>12540323</v>
          </cell>
          <cell r="BA212">
            <v>-99829</v>
          </cell>
          <cell r="BB212">
            <v>12440494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20</v>
          </cell>
          <cell r="BZ212">
            <v>2023</v>
          </cell>
          <cell r="CA212">
            <v>2027</v>
          </cell>
          <cell r="CB212">
            <v>10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20</v>
          </cell>
          <cell r="CN212">
            <v>2019</v>
          </cell>
          <cell r="CO212">
            <v>2028</v>
          </cell>
          <cell r="CP212">
            <v>1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0.13500000000000001</v>
          </cell>
          <cell r="CX212">
            <v>2.7</v>
          </cell>
          <cell r="CY212">
            <v>0</v>
          </cell>
          <cell r="CZ212">
            <v>1</v>
          </cell>
          <cell r="DA212">
            <v>376458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1</v>
          </cell>
          <cell r="DI212">
            <v>494604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3024462</v>
          </cell>
          <cell r="DY212">
            <v>297946</v>
          </cell>
          <cell r="DZ212">
            <v>0</v>
          </cell>
          <cell r="EA212">
            <v>0</v>
          </cell>
          <cell r="EB212">
            <v>0</v>
          </cell>
          <cell r="EC212">
            <v>73769</v>
          </cell>
          <cell r="ED212">
            <v>0</v>
          </cell>
          <cell r="EE212">
            <v>0</v>
          </cell>
          <cell r="EF212">
            <v>3396177</v>
          </cell>
          <cell r="EG212">
            <v>300000</v>
          </cell>
          <cell r="EH212">
            <v>0</v>
          </cell>
          <cell r="EI212">
            <v>3098231</v>
          </cell>
          <cell r="EJ212">
            <v>312060</v>
          </cell>
          <cell r="EK212">
            <v>148718</v>
          </cell>
          <cell r="EL212">
            <v>460778</v>
          </cell>
          <cell r="EM212">
            <v>163219</v>
          </cell>
          <cell r="EN212">
            <v>623997</v>
          </cell>
          <cell r="EO212">
            <v>0</v>
          </cell>
          <cell r="EP212">
            <v>0</v>
          </cell>
          <cell r="EQ212">
            <v>0</v>
          </cell>
          <cell r="ER212">
            <v>59436</v>
          </cell>
          <cell r="ES212">
            <v>0</v>
          </cell>
          <cell r="ET212">
            <v>0</v>
          </cell>
          <cell r="EU212">
            <v>4379612</v>
          </cell>
          <cell r="EV212">
            <v>0</v>
          </cell>
          <cell r="EW212">
            <v>7.6395799999999996</v>
          </cell>
          <cell r="EX212">
            <v>0.68140999999999996</v>
          </cell>
          <cell r="EY212">
            <v>0</v>
          </cell>
          <cell r="EZ212">
            <v>0</v>
          </cell>
          <cell r="FA212">
            <v>0.93161000000000005</v>
          </cell>
          <cell r="FB212">
            <v>0.33</v>
          </cell>
          <cell r="FC212">
            <v>0</v>
          </cell>
          <cell r="FD212">
            <v>0.13500000000000001</v>
          </cell>
          <cell r="FE212">
            <v>0</v>
          </cell>
          <cell r="FF212">
            <v>0</v>
          </cell>
          <cell r="FG212">
            <v>9.7175999999999991</v>
          </cell>
          <cell r="FH212">
            <v>0</v>
          </cell>
          <cell r="FI212">
            <v>0</v>
          </cell>
          <cell r="FJ212">
            <v>7.0371899999999998</v>
          </cell>
          <cell r="FK212">
            <v>0.60238999999999998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4753181</v>
          </cell>
          <cell r="GK212">
            <v>7487</v>
          </cell>
          <cell r="GL212">
            <v>3322731</v>
          </cell>
          <cell r="GM212">
            <v>0</v>
          </cell>
          <cell r="GN212">
            <v>197357</v>
          </cell>
          <cell r="GO212">
            <v>372329</v>
          </cell>
          <cell r="GP212">
            <v>161651</v>
          </cell>
          <cell r="GQ212">
            <v>0</v>
          </cell>
          <cell r="GR212">
            <v>27054</v>
          </cell>
          <cell r="GS212">
            <v>30172</v>
          </cell>
          <cell r="GT212">
            <v>0</v>
          </cell>
          <cell r="GU212">
            <v>129696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4753181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290739</v>
          </cell>
          <cell r="HG212">
            <v>0</v>
          </cell>
          <cell r="HH212">
            <v>31881</v>
          </cell>
          <cell r="HI212">
            <v>111195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3727302</v>
          </cell>
          <cell r="HO212">
            <v>0</v>
          </cell>
          <cell r="HP212">
            <v>202461</v>
          </cell>
          <cell r="HQ212">
            <v>500083</v>
          </cell>
          <cell r="HR212">
            <v>184943</v>
          </cell>
          <cell r="HS212">
            <v>0</v>
          </cell>
          <cell r="HT212">
            <v>30235</v>
          </cell>
          <cell r="HU212">
            <v>33711</v>
          </cell>
          <cell r="HV212">
            <v>0</v>
          </cell>
          <cell r="HW212">
            <v>144799</v>
          </cell>
          <cell r="HX212">
            <v>0</v>
          </cell>
          <cell r="HY212">
            <v>0</v>
          </cell>
          <cell r="HZ212">
            <v>0</v>
          </cell>
          <cell r="IA212">
            <v>1497</v>
          </cell>
          <cell r="IB212">
            <v>5396555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324499</v>
          </cell>
          <cell r="II212">
            <v>0</v>
          </cell>
          <cell r="IJ212">
            <v>38909</v>
          </cell>
          <cell r="IK212">
            <v>122160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5396555</v>
          </cell>
          <cell r="IQ212">
            <v>0</v>
          </cell>
          <cell r="IR212">
            <v>0</v>
          </cell>
          <cell r="IS212">
            <v>20.98</v>
          </cell>
          <cell r="IT212">
            <v>0</v>
          </cell>
          <cell r="IU212">
            <v>2.4529999999999998</v>
          </cell>
          <cell r="IV212">
            <v>2.83</v>
          </cell>
          <cell r="IW212">
            <v>471.9</v>
          </cell>
          <cell r="IX212">
            <v>0</v>
          </cell>
          <cell r="IY212">
            <v>6.5</v>
          </cell>
          <cell r="IZ212">
            <v>0</v>
          </cell>
          <cell r="JA212">
            <v>0</v>
          </cell>
          <cell r="JB212">
            <v>0</v>
          </cell>
          <cell r="JC212">
            <v>233</v>
          </cell>
          <cell r="JD212">
            <v>210</v>
          </cell>
          <cell r="JE212">
            <v>0</v>
          </cell>
          <cell r="JF212">
            <v>0</v>
          </cell>
          <cell r="JG212">
            <v>0.68</v>
          </cell>
          <cell r="JH212">
            <v>64.87</v>
          </cell>
          <cell r="JI212">
            <v>24.66</v>
          </cell>
          <cell r="JJ212">
            <v>15.73</v>
          </cell>
          <cell r="JK212">
            <v>24.48</v>
          </cell>
          <cell r="JL212">
            <v>32.880000000000003</v>
          </cell>
          <cell r="JM212">
            <v>16.940000000000001</v>
          </cell>
          <cell r="JN212">
            <v>25.2</v>
          </cell>
          <cell r="JO212">
            <v>75.02</v>
          </cell>
          <cell r="JP212">
            <v>20.309999999999999</v>
          </cell>
          <cell r="JQ212">
            <v>1.89</v>
          </cell>
          <cell r="JR212">
            <v>0</v>
          </cell>
          <cell r="JS212">
            <v>0</v>
          </cell>
          <cell r="JT212">
            <v>7709</v>
          </cell>
          <cell r="JU212">
            <v>2.42</v>
          </cell>
          <cell r="JV212">
            <v>57977</v>
          </cell>
          <cell r="JW212">
            <v>483.5</v>
          </cell>
          <cell r="JX212">
            <v>0</v>
          </cell>
          <cell r="JY212">
            <v>0</v>
          </cell>
          <cell r="JZ212">
            <v>0</v>
          </cell>
          <cell r="KA212">
            <v>235</v>
          </cell>
          <cell r="KB212">
            <v>471.9</v>
          </cell>
          <cell r="KC212">
            <v>7900</v>
          </cell>
          <cell r="KD212">
            <v>3728010</v>
          </cell>
          <cell r="KE212">
            <v>36565</v>
          </cell>
          <cell r="KF212">
            <v>194498</v>
          </cell>
          <cell r="KG212">
            <v>592658</v>
          </cell>
        </row>
        <row r="213">
          <cell r="E213">
            <v>4778</v>
          </cell>
          <cell r="F213">
            <v>4778</v>
          </cell>
          <cell r="G213" t="str">
            <v>NORTH KOSSUTH</v>
          </cell>
          <cell r="H213" t="str">
            <v>North Kossuth</v>
          </cell>
          <cell r="I213">
            <v>0</v>
          </cell>
          <cell r="J213">
            <v>0</v>
          </cell>
          <cell r="K213">
            <v>0</v>
          </cell>
          <cell r="L213">
            <v>4778</v>
          </cell>
          <cell r="M213">
            <v>2498627</v>
          </cell>
          <cell r="N213">
            <v>131446</v>
          </cell>
          <cell r="O213">
            <v>94568</v>
          </cell>
          <cell r="P213">
            <v>1450000</v>
          </cell>
          <cell r="Q213">
            <v>52750</v>
          </cell>
          <cell r="R213">
            <v>75000</v>
          </cell>
          <cell r="S213">
            <v>102500</v>
          </cell>
          <cell r="T213">
            <v>273500</v>
          </cell>
          <cell r="U213">
            <v>0</v>
          </cell>
          <cell r="V213">
            <v>986422</v>
          </cell>
          <cell r="W213">
            <v>2306</v>
          </cell>
          <cell r="X213">
            <v>476575</v>
          </cell>
          <cell r="Y213">
            <v>0</v>
          </cell>
          <cell r="Z213">
            <v>75000</v>
          </cell>
          <cell r="AA213">
            <v>425000</v>
          </cell>
          <cell r="AB213">
            <v>6643694</v>
          </cell>
          <cell r="AC213">
            <v>0</v>
          </cell>
          <cell r="AD213">
            <v>10000</v>
          </cell>
          <cell r="AE213">
            <v>0</v>
          </cell>
          <cell r="AF213">
            <v>6653694</v>
          </cell>
          <cell r="AG213">
            <v>3148251</v>
          </cell>
          <cell r="AH213">
            <v>9801945</v>
          </cell>
          <cell r="AI213">
            <v>4800000</v>
          </cell>
          <cell r="AJ213">
            <v>150000</v>
          </cell>
          <cell r="AK213">
            <v>250000</v>
          </cell>
          <cell r="AL213">
            <v>400000</v>
          </cell>
          <cell r="AM213">
            <v>200000</v>
          </cell>
          <cell r="AN213">
            <v>250000</v>
          </cell>
          <cell r="AO213">
            <v>725000</v>
          </cell>
          <cell r="AP213">
            <v>495000</v>
          </cell>
          <cell r="AQ213">
            <v>0</v>
          </cell>
          <cell r="AR213">
            <v>2470000</v>
          </cell>
          <cell r="AS213">
            <v>300000</v>
          </cell>
          <cell r="AT213">
            <v>325000</v>
          </cell>
          <cell r="AU213">
            <v>0</v>
          </cell>
          <cell r="AV213">
            <v>150372</v>
          </cell>
          <cell r="AW213">
            <v>475372</v>
          </cell>
          <cell r="AX213">
            <v>8045372</v>
          </cell>
          <cell r="AY213">
            <v>0</v>
          </cell>
          <cell r="AZ213">
            <v>8045372</v>
          </cell>
          <cell r="BA213">
            <v>1756573</v>
          </cell>
          <cell r="BB213">
            <v>9801945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20</v>
          </cell>
          <cell r="BZ213">
            <v>2023</v>
          </cell>
          <cell r="CA213">
            <v>2027</v>
          </cell>
          <cell r="CB213">
            <v>10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2</v>
          </cell>
          <cell r="DA213">
            <v>190377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2089472</v>
          </cell>
          <cell r="DY213">
            <v>137380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2226852</v>
          </cell>
          <cell r="EG213">
            <v>305000</v>
          </cell>
          <cell r="EH213">
            <v>0</v>
          </cell>
          <cell r="EI213">
            <v>2089472</v>
          </cell>
          <cell r="EJ213">
            <v>0</v>
          </cell>
          <cell r="EK213">
            <v>0</v>
          </cell>
          <cell r="EL213">
            <v>0</v>
          </cell>
          <cell r="EM213">
            <v>104970</v>
          </cell>
          <cell r="EN213">
            <v>104970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2636822</v>
          </cell>
          <cell r="EV213">
            <v>0</v>
          </cell>
          <cell r="EW213">
            <v>7.00068</v>
          </cell>
          <cell r="EX213">
            <v>0.95884999999999998</v>
          </cell>
          <cell r="EY213">
            <v>0</v>
          </cell>
          <cell r="EZ213">
            <v>0</v>
          </cell>
          <cell r="FA213">
            <v>0</v>
          </cell>
          <cell r="FB213">
            <v>0.33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8.2895299999999992</v>
          </cell>
          <cell r="FH213">
            <v>0</v>
          </cell>
          <cell r="FI213">
            <v>0</v>
          </cell>
          <cell r="FJ213">
            <v>6.5687899999999999</v>
          </cell>
          <cell r="FK213">
            <v>0.43189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3031424</v>
          </cell>
          <cell r="GK213">
            <v>7415</v>
          </cell>
          <cell r="GL213">
            <v>1896757</v>
          </cell>
          <cell r="GM213">
            <v>45268</v>
          </cell>
          <cell r="GN213">
            <v>184611</v>
          </cell>
          <cell r="GO213">
            <v>377794</v>
          </cell>
          <cell r="GP213">
            <v>102507</v>
          </cell>
          <cell r="GQ213">
            <v>6514</v>
          </cell>
          <cell r="GR213">
            <v>17606</v>
          </cell>
          <cell r="GS213">
            <v>19729</v>
          </cell>
          <cell r="GT213">
            <v>0</v>
          </cell>
          <cell r="GU213">
            <v>92523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3031424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176531</v>
          </cell>
          <cell r="HG213">
            <v>0</v>
          </cell>
          <cell r="HH213">
            <v>22615</v>
          </cell>
          <cell r="HI213">
            <v>74130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1805387</v>
          </cell>
          <cell r="HO213">
            <v>110338</v>
          </cell>
          <cell r="HP213">
            <v>183288</v>
          </cell>
          <cell r="HQ213">
            <v>330071</v>
          </cell>
          <cell r="HR213">
            <v>96159</v>
          </cell>
          <cell r="HS213">
            <v>12862</v>
          </cell>
          <cell r="HT213">
            <v>16630</v>
          </cell>
          <cell r="HU213">
            <v>18628</v>
          </cell>
          <cell r="HV213">
            <v>0</v>
          </cell>
          <cell r="HW213">
            <v>87645</v>
          </cell>
          <cell r="HX213">
            <v>0</v>
          </cell>
          <cell r="HY213">
            <v>0</v>
          </cell>
          <cell r="HZ213">
            <v>0</v>
          </cell>
          <cell r="IA213">
            <v>-304</v>
          </cell>
          <cell r="IB213">
            <v>2939322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176228</v>
          </cell>
          <cell r="II213">
            <v>0</v>
          </cell>
          <cell r="IJ213">
            <v>28015</v>
          </cell>
          <cell r="IK213">
            <v>91620</v>
          </cell>
          <cell r="IL213">
            <v>0</v>
          </cell>
          <cell r="IM213">
            <v>0</v>
          </cell>
          <cell r="IN213">
            <v>0</v>
          </cell>
          <cell r="IO213">
            <v>0</v>
          </cell>
          <cell r="IP213">
            <v>2939322</v>
          </cell>
          <cell r="IQ213">
            <v>0</v>
          </cell>
          <cell r="IR213">
            <v>0</v>
          </cell>
          <cell r="IS213">
            <v>22.38</v>
          </cell>
          <cell r="IT213">
            <v>30</v>
          </cell>
          <cell r="IU213">
            <v>1.41</v>
          </cell>
          <cell r="IV213">
            <v>0.21</v>
          </cell>
          <cell r="IW213">
            <v>243.2</v>
          </cell>
          <cell r="IX213">
            <v>0</v>
          </cell>
          <cell r="IY213">
            <v>11</v>
          </cell>
          <cell r="IZ213">
            <v>0</v>
          </cell>
          <cell r="JA213">
            <v>0</v>
          </cell>
          <cell r="JB213">
            <v>0</v>
          </cell>
          <cell r="JC213">
            <v>0</v>
          </cell>
          <cell r="JD213">
            <v>0</v>
          </cell>
          <cell r="JE213">
            <v>0</v>
          </cell>
          <cell r="JF213">
            <v>0</v>
          </cell>
          <cell r="JG213">
            <v>0</v>
          </cell>
          <cell r="JH213">
            <v>43.22</v>
          </cell>
          <cell r="JI213">
            <v>5.48</v>
          </cell>
          <cell r="JJ213">
            <v>21.18</v>
          </cell>
          <cell r="JK213">
            <v>16.559999999999999</v>
          </cell>
          <cell r="JL213">
            <v>8.2200000000000006</v>
          </cell>
          <cell r="JM213">
            <v>22.39</v>
          </cell>
          <cell r="JN213">
            <v>15.12</v>
          </cell>
          <cell r="JO213">
            <v>45.73</v>
          </cell>
          <cell r="JP213">
            <v>23.73</v>
          </cell>
          <cell r="JQ213">
            <v>0.99</v>
          </cell>
          <cell r="JR213">
            <v>25</v>
          </cell>
          <cell r="JS213">
            <v>0</v>
          </cell>
          <cell r="JT213">
            <v>7637</v>
          </cell>
          <cell r="JU213">
            <v>1.421</v>
          </cell>
          <cell r="JV213">
            <v>0</v>
          </cell>
          <cell r="JW213">
            <v>236.4</v>
          </cell>
          <cell r="JX213">
            <v>-1</v>
          </cell>
          <cell r="JY213">
            <v>0</v>
          </cell>
          <cell r="JZ213">
            <v>-6749</v>
          </cell>
          <cell r="KA213">
            <v>0</v>
          </cell>
          <cell r="KB213">
            <v>243.2</v>
          </cell>
          <cell r="KC213">
            <v>7828</v>
          </cell>
          <cell r="KD213">
            <v>1903770</v>
          </cell>
          <cell r="KE213">
            <v>0</v>
          </cell>
          <cell r="KF213">
            <v>204632</v>
          </cell>
          <cell r="KG213">
            <v>357974</v>
          </cell>
        </row>
        <row r="214">
          <cell r="E214">
            <v>4777</v>
          </cell>
          <cell r="F214">
            <v>4777</v>
          </cell>
          <cell r="G214" t="str">
            <v>NORTH LINN</v>
          </cell>
          <cell r="H214" t="str">
            <v>North Linn</v>
          </cell>
          <cell r="I214">
            <v>0</v>
          </cell>
          <cell r="J214">
            <v>0</v>
          </cell>
          <cell r="K214">
            <v>0</v>
          </cell>
          <cell r="L214">
            <v>4777</v>
          </cell>
          <cell r="M214">
            <v>3931853</v>
          </cell>
          <cell r="N214">
            <v>104674</v>
          </cell>
          <cell r="O214">
            <v>40703</v>
          </cell>
          <cell r="P214">
            <v>245000</v>
          </cell>
          <cell r="Q214">
            <v>331750</v>
          </cell>
          <cell r="R214">
            <v>150000</v>
          </cell>
          <cell r="S214">
            <v>205000</v>
          </cell>
          <cell r="T214">
            <v>45000</v>
          </cell>
          <cell r="U214">
            <v>5000</v>
          </cell>
          <cell r="V214">
            <v>3802854</v>
          </cell>
          <cell r="W214">
            <v>12988</v>
          </cell>
          <cell r="X214">
            <v>781500</v>
          </cell>
          <cell r="Y214">
            <v>0</v>
          </cell>
          <cell r="Z214">
            <v>58000</v>
          </cell>
          <cell r="AA214">
            <v>183000</v>
          </cell>
          <cell r="AB214">
            <v>9897322</v>
          </cell>
          <cell r="AC214">
            <v>0</v>
          </cell>
          <cell r="AD214">
            <v>453000</v>
          </cell>
          <cell r="AE214">
            <v>0</v>
          </cell>
          <cell r="AF214">
            <v>10350322</v>
          </cell>
          <cell r="AG214">
            <v>6689686</v>
          </cell>
          <cell r="AH214">
            <v>17040008</v>
          </cell>
          <cell r="AI214">
            <v>5873275</v>
          </cell>
          <cell r="AJ214">
            <v>410000</v>
          </cell>
          <cell r="AK214">
            <v>685000</v>
          </cell>
          <cell r="AL214">
            <v>445000</v>
          </cell>
          <cell r="AM214">
            <v>345000</v>
          </cell>
          <cell r="AN214">
            <v>180000</v>
          </cell>
          <cell r="AO214">
            <v>1112500</v>
          </cell>
          <cell r="AP214">
            <v>602000</v>
          </cell>
          <cell r="AQ214">
            <v>0</v>
          </cell>
          <cell r="AR214">
            <v>3779500</v>
          </cell>
          <cell r="AS214">
            <v>328500</v>
          </cell>
          <cell r="AT214">
            <v>840000</v>
          </cell>
          <cell r="AU214">
            <v>1193125</v>
          </cell>
          <cell r="AV214">
            <v>299089</v>
          </cell>
          <cell r="AW214">
            <v>2332214</v>
          </cell>
          <cell r="AX214">
            <v>12313489</v>
          </cell>
          <cell r="AY214">
            <v>453000</v>
          </cell>
          <cell r="AZ214">
            <v>12766489</v>
          </cell>
          <cell r="BA214">
            <v>4273519</v>
          </cell>
          <cell r="BB214">
            <v>17040008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20</v>
          </cell>
          <cell r="BZ214">
            <v>2024</v>
          </cell>
          <cell r="CA214">
            <v>2028</v>
          </cell>
          <cell r="CB214">
            <v>10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2016</v>
          </cell>
          <cell r="CO214">
            <v>2025</v>
          </cell>
          <cell r="CP214">
            <v>1.34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2.7</v>
          </cell>
          <cell r="CY214">
            <v>0</v>
          </cell>
          <cell r="CZ214">
            <v>1</v>
          </cell>
          <cell r="DA214">
            <v>430233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383413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2210798</v>
          </cell>
          <cell r="DY214">
            <v>295320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2506118</v>
          </cell>
          <cell r="EG214">
            <v>315000</v>
          </cell>
          <cell r="EH214">
            <v>0</v>
          </cell>
          <cell r="EI214">
            <v>2210798</v>
          </cell>
          <cell r="EJ214">
            <v>0</v>
          </cell>
          <cell r="EK214">
            <v>383413</v>
          </cell>
          <cell r="EL214">
            <v>383413</v>
          </cell>
          <cell r="EM214">
            <v>94423</v>
          </cell>
          <cell r="EN214">
            <v>477836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737616</v>
          </cell>
          <cell r="ET214">
            <v>0</v>
          </cell>
          <cell r="EU214">
            <v>4036571</v>
          </cell>
          <cell r="EV214">
            <v>0</v>
          </cell>
          <cell r="EW214">
            <v>8.7586899999999996</v>
          </cell>
          <cell r="EX214">
            <v>1.1009</v>
          </cell>
          <cell r="EY214">
            <v>0</v>
          </cell>
          <cell r="EZ214">
            <v>0</v>
          </cell>
          <cell r="FA214">
            <v>1.34</v>
          </cell>
          <cell r="FB214">
            <v>0.33</v>
          </cell>
          <cell r="FC214">
            <v>0</v>
          </cell>
          <cell r="FD214">
            <v>0</v>
          </cell>
          <cell r="FE214">
            <v>2.5779100000000001</v>
          </cell>
          <cell r="FF214">
            <v>0</v>
          </cell>
          <cell r="FG214">
            <v>14.1075</v>
          </cell>
          <cell r="FH214">
            <v>0</v>
          </cell>
          <cell r="FI214">
            <v>0</v>
          </cell>
          <cell r="FJ214">
            <v>7.7265699999999997</v>
          </cell>
          <cell r="FK214">
            <v>1.0321199999999999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5803793</v>
          </cell>
          <cell r="GK214">
            <v>7427</v>
          </cell>
          <cell r="GL214">
            <v>4074452</v>
          </cell>
          <cell r="GM214">
            <v>209043</v>
          </cell>
          <cell r="GN214">
            <v>199177</v>
          </cell>
          <cell r="GO214">
            <v>317801</v>
          </cell>
          <cell r="GP214">
            <v>191173</v>
          </cell>
          <cell r="GQ214">
            <v>24596</v>
          </cell>
          <cell r="GR214">
            <v>33434</v>
          </cell>
          <cell r="GS214">
            <v>36747</v>
          </cell>
          <cell r="GT214">
            <v>0</v>
          </cell>
          <cell r="GU214">
            <v>96031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5803793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338739</v>
          </cell>
          <cell r="HG214">
            <v>0</v>
          </cell>
          <cell r="HH214">
            <v>36932</v>
          </cell>
          <cell r="HI214">
            <v>126021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4259728</v>
          </cell>
          <cell r="HO214">
            <v>0</v>
          </cell>
          <cell r="HP214">
            <v>209468</v>
          </cell>
          <cell r="HQ214">
            <v>330819</v>
          </cell>
          <cell r="HR214">
            <v>199838</v>
          </cell>
          <cell r="HS214">
            <v>15931</v>
          </cell>
          <cell r="HT214">
            <v>34934</v>
          </cell>
          <cell r="HU214">
            <v>38401</v>
          </cell>
          <cell r="HV214">
            <v>0</v>
          </cell>
          <cell r="HW214">
            <v>103402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5809079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335454</v>
          </cell>
          <cell r="II214">
            <v>0</v>
          </cell>
          <cell r="IJ214">
            <v>45650</v>
          </cell>
          <cell r="IK214">
            <v>76350</v>
          </cell>
          <cell r="IL214">
            <v>0</v>
          </cell>
          <cell r="IM214">
            <v>0</v>
          </cell>
          <cell r="IN214">
            <v>0</v>
          </cell>
          <cell r="IO214">
            <v>0</v>
          </cell>
          <cell r="IP214">
            <v>5809079</v>
          </cell>
          <cell r="IQ214">
            <v>0</v>
          </cell>
          <cell r="IR214">
            <v>0</v>
          </cell>
          <cell r="IS214">
            <v>25.38</v>
          </cell>
          <cell r="IT214">
            <v>5</v>
          </cell>
          <cell r="IU214">
            <v>2.0049999999999999</v>
          </cell>
          <cell r="IV214">
            <v>0</v>
          </cell>
          <cell r="IW214">
            <v>545.20000000000005</v>
          </cell>
          <cell r="IX214">
            <v>0</v>
          </cell>
          <cell r="IY214">
            <v>18.5</v>
          </cell>
          <cell r="IZ214">
            <v>0</v>
          </cell>
          <cell r="JA214">
            <v>0</v>
          </cell>
          <cell r="JB214">
            <v>0</v>
          </cell>
          <cell r="JC214">
            <v>230</v>
          </cell>
          <cell r="JD214">
            <v>230</v>
          </cell>
          <cell r="JE214">
            <v>0</v>
          </cell>
          <cell r="JF214">
            <v>0</v>
          </cell>
          <cell r="JG214">
            <v>0.67</v>
          </cell>
          <cell r="JH214">
            <v>43.25</v>
          </cell>
          <cell r="JI214">
            <v>10.96</v>
          </cell>
          <cell r="JJ214">
            <v>15.73</v>
          </cell>
          <cell r="JK214">
            <v>16.559999999999999</v>
          </cell>
          <cell r="JL214">
            <v>10.96</v>
          </cell>
          <cell r="JM214">
            <v>12.72</v>
          </cell>
          <cell r="JN214">
            <v>18.72</v>
          </cell>
          <cell r="JO214">
            <v>42.4</v>
          </cell>
          <cell r="JP214">
            <v>24.5</v>
          </cell>
          <cell r="JQ214">
            <v>0</v>
          </cell>
          <cell r="JR214">
            <v>4</v>
          </cell>
          <cell r="JS214">
            <v>0</v>
          </cell>
          <cell r="JT214">
            <v>7649</v>
          </cell>
          <cell r="JU214">
            <v>1.954</v>
          </cell>
          <cell r="JV214">
            <v>11133</v>
          </cell>
          <cell r="JW214">
            <v>556.9</v>
          </cell>
          <cell r="JX214">
            <v>0</v>
          </cell>
          <cell r="JY214">
            <v>0</v>
          </cell>
          <cell r="JZ214">
            <v>0</v>
          </cell>
          <cell r="KA214">
            <v>229</v>
          </cell>
          <cell r="KB214">
            <v>545.20000000000005</v>
          </cell>
          <cell r="KC214">
            <v>7840</v>
          </cell>
          <cell r="KD214">
            <v>4274368</v>
          </cell>
          <cell r="KE214">
            <v>27957</v>
          </cell>
          <cell r="KF214">
            <v>207399</v>
          </cell>
          <cell r="KG214">
            <v>332416</v>
          </cell>
        </row>
        <row r="215">
          <cell r="E215">
            <v>4776</v>
          </cell>
          <cell r="F215">
            <v>4776</v>
          </cell>
          <cell r="G215" t="str">
            <v>NORTH MAHASKA</v>
          </cell>
          <cell r="H215" t="str">
            <v>North Mahaska</v>
          </cell>
          <cell r="I215">
            <v>0</v>
          </cell>
          <cell r="J215">
            <v>0</v>
          </cell>
          <cell r="K215">
            <v>0</v>
          </cell>
          <cell r="L215">
            <v>4776</v>
          </cell>
          <cell r="M215">
            <v>3872330</v>
          </cell>
          <cell r="N215">
            <v>210662</v>
          </cell>
          <cell r="O215">
            <v>61534</v>
          </cell>
          <cell r="P215">
            <v>1200000</v>
          </cell>
          <cell r="Q215">
            <v>179500</v>
          </cell>
          <cell r="R215">
            <v>100000</v>
          </cell>
          <cell r="S215">
            <v>353000</v>
          </cell>
          <cell r="T215">
            <v>131100</v>
          </cell>
          <cell r="U215">
            <v>10000</v>
          </cell>
          <cell r="V215">
            <v>3182973</v>
          </cell>
          <cell r="W215">
            <v>9146</v>
          </cell>
          <cell r="X215">
            <v>576500</v>
          </cell>
          <cell r="Y215">
            <v>0</v>
          </cell>
          <cell r="Z215">
            <v>70000</v>
          </cell>
          <cell r="AA215">
            <v>375000</v>
          </cell>
          <cell r="AB215">
            <v>10331745</v>
          </cell>
          <cell r="AC215">
            <v>0</v>
          </cell>
          <cell r="AD215">
            <v>543902</v>
          </cell>
          <cell r="AE215">
            <v>0</v>
          </cell>
          <cell r="AF215">
            <v>10875647</v>
          </cell>
          <cell r="AG215">
            <v>5429865</v>
          </cell>
          <cell r="AH215">
            <v>16305512</v>
          </cell>
          <cell r="AI215">
            <v>6648000</v>
          </cell>
          <cell r="AJ215">
            <v>325000</v>
          </cell>
          <cell r="AK215">
            <v>335000</v>
          </cell>
          <cell r="AL215">
            <v>235000</v>
          </cell>
          <cell r="AM215">
            <v>425000</v>
          </cell>
          <cell r="AN215">
            <v>360000</v>
          </cell>
          <cell r="AO215">
            <v>1350000</v>
          </cell>
          <cell r="AP215">
            <v>530000</v>
          </cell>
          <cell r="AQ215">
            <v>0</v>
          </cell>
          <cell r="AR215">
            <v>3560000</v>
          </cell>
          <cell r="AS215">
            <v>332500</v>
          </cell>
          <cell r="AT215">
            <v>1305000</v>
          </cell>
          <cell r="AU215">
            <v>1350000</v>
          </cell>
          <cell r="AV215">
            <v>266522</v>
          </cell>
          <cell r="AW215">
            <v>2921522</v>
          </cell>
          <cell r="AX215">
            <v>13462022</v>
          </cell>
          <cell r="AY215">
            <v>543902</v>
          </cell>
          <cell r="AZ215">
            <v>14005924</v>
          </cell>
          <cell r="BA215">
            <v>2299588</v>
          </cell>
          <cell r="BB215">
            <v>16305512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20</v>
          </cell>
          <cell r="BZ215">
            <v>2021</v>
          </cell>
          <cell r="CA215">
            <v>2025</v>
          </cell>
          <cell r="CB215">
            <v>10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2.7</v>
          </cell>
          <cell r="CY215">
            <v>0</v>
          </cell>
          <cell r="CZ215">
            <v>2</v>
          </cell>
          <cell r="DA215">
            <v>383212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2444810</v>
          </cell>
          <cell r="DY215">
            <v>252280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2697090</v>
          </cell>
          <cell r="EG215">
            <v>265000</v>
          </cell>
          <cell r="EH215">
            <v>0</v>
          </cell>
          <cell r="EI215">
            <v>2444810</v>
          </cell>
          <cell r="EJ215">
            <v>0</v>
          </cell>
          <cell r="EK215">
            <v>0</v>
          </cell>
          <cell r="EL215">
            <v>0</v>
          </cell>
          <cell r="EM215">
            <v>120543</v>
          </cell>
          <cell r="EN215">
            <v>120543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984465</v>
          </cell>
          <cell r="ET215">
            <v>0</v>
          </cell>
          <cell r="EU215">
            <v>4067101</v>
          </cell>
          <cell r="EV215">
            <v>0</v>
          </cell>
          <cell r="EW215">
            <v>8.5055200000000006</v>
          </cell>
          <cell r="EX215">
            <v>0.84708000000000006</v>
          </cell>
          <cell r="EY215">
            <v>0</v>
          </cell>
          <cell r="EZ215">
            <v>0</v>
          </cell>
          <cell r="FA215">
            <v>0</v>
          </cell>
          <cell r="FB215">
            <v>0.33</v>
          </cell>
          <cell r="FC215">
            <v>0</v>
          </cell>
          <cell r="FD215">
            <v>0</v>
          </cell>
          <cell r="FE215">
            <v>2.6950799999999999</v>
          </cell>
          <cell r="FF215">
            <v>0</v>
          </cell>
          <cell r="FG215">
            <v>12.37768</v>
          </cell>
          <cell r="FH215">
            <v>0</v>
          </cell>
          <cell r="FI215">
            <v>0</v>
          </cell>
          <cell r="FJ215">
            <v>7.8148799999999996</v>
          </cell>
          <cell r="FK215">
            <v>0.69064000000000003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5448352</v>
          </cell>
          <cell r="GK215">
            <v>7545</v>
          </cell>
          <cell r="GL215">
            <v>3758919</v>
          </cell>
          <cell r="GM215">
            <v>0</v>
          </cell>
          <cell r="GN215">
            <v>175799</v>
          </cell>
          <cell r="GO215">
            <v>551992</v>
          </cell>
          <cell r="GP215">
            <v>183738</v>
          </cell>
          <cell r="GQ215">
            <v>0</v>
          </cell>
          <cell r="GR215">
            <v>31734</v>
          </cell>
          <cell r="GS215">
            <v>34874</v>
          </cell>
          <cell r="GT215">
            <v>0</v>
          </cell>
          <cell r="GU215">
            <v>107437</v>
          </cell>
          <cell r="GV215">
            <v>0</v>
          </cell>
          <cell r="GW215">
            <v>0</v>
          </cell>
          <cell r="GX215">
            <v>0</v>
          </cell>
          <cell r="GY215">
            <v>23410</v>
          </cell>
          <cell r="GZ215">
            <v>5448352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309096</v>
          </cell>
          <cell r="HG215">
            <v>0</v>
          </cell>
          <cell r="HH215">
            <v>27372</v>
          </cell>
          <cell r="HI215">
            <v>100076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3794180</v>
          </cell>
          <cell r="HO215">
            <v>2328</v>
          </cell>
          <cell r="HP215">
            <v>187076</v>
          </cell>
          <cell r="HQ215">
            <v>581748</v>
          </cell>
          <cell r="HR215">
            <v>186654</v>
          </cell>
          <cell r="HS215">
            <v>0</v>
          </cell>
          <cell r="HT215">
            <v>32002</v>
          </cell>
          <cell r="HU215">
            <v>35175</v>
          </cell>
          <cell r="HV215">
            <v>0</v>
          </cell>
          <cell r="HW215">
            <v>72661</v>
          </cell>
          <cell r="HX215">
            <v>0</v>
          </cell>
          <cell r="HY215">
            <v>0</v>
          </cell>
          <cell r="HZ215">
            <v>0</v>
          </cell>
          <cell r="IA215">
            <v>-18636</v>
          </cell>
          <cell r="IB215">
            <v>5453391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313820</v>
          </cell>
          <cell r="II215">
            <v>0</v>
          </cell>
          <cell r="IJ215">
            <v>33289</v>
          </cell>
          <cell r="IK215">
            <v>99255</v>
          </cell>
          <cell r="IL215">
            <v>0</v>
          </cell>
          <cell r="IM215">
            <v>0</v>
          </cell>
          <cell r="IN215">
            <v>0</v>
          </cell>
          <cell r="IO215">
            <v>0</v>
          </cell>
          <cell r="IP215">
            <v>5453391</v>
          </cell>
          <cell r="IQ215">
            <v>0</v>
          </cell>
          <cell r="IR215">
            <v>0</v>
          </cell>
          <cell r="IS215">
            <v>20.99</v>
          </cell>
          <cell r="IT215">
            <v>26</v>
          </cell>
          <cell r="IU215">
            <v>2.0459999999999998</v>
          </cell>
          <cell r="IV215">
            <v>1.05</v>
          </cell>
          <cell r="IW215">
            <v>471.5</v>
          </cell>
          <cell r="IX215">
            <v>0</v>
          </cell>
          <cell r="IY215">
            <v>18.5</v>
          </cell>
          <cell r="IZ215">
            <v>0</v>
          </cell>
          <cell r="JA215">
            <v>0</v>
          </cell>
          <cell r="JB215">
            <v>0</v>
          </cell>
          <cell r="JC215">
            <v>437</v>
          </cell>
          <cell r="JD215">
            <v>444</v>
          </cell>
          <cell r="JE215">
            <v>0</v>
          </cell>
          <cell r="JF215">
            <v>0</v>
          </cell>
          <cell r="JG215">
            <v>1.24</v>
          </cell>
          <cell r="JH215">
            <v>74.900000000000006</v>
          </cell>
          <cell r="JI215">
            <v>12.33</v>
          </cell>
          <cell r="JJ215">
            <v>19.37</v>
          </cell>
          <cell r="JK215">
            <v>43.2</v>
          </cell>
          <cell r="JL215">
            <v>12.33</v>
          </cell>
          <cell r="JM215">
            <v>18.16</v>
          </cell>
          <cell r="JN215">
            <v>33.119999999999997</v>
          </cell>
          <cell r="JO215">
            <v>63.61</v>
          </cell>
          <cell r="JP215">
            <v>18.78</v>
          </cell>
          <cell r="JQ215">
            <v>0.63</v>
          </cell>
          <cell r="JR215">
            <v>30</v>
          </cell>
          <cell r="JS215">
            <v>0</v>
          </cell>
          <cell r="JT215">
            <v>7767</v>
          </cell>
          <cell r="JU215">
            <v>2.1930000000000001</v>
          </cell>
          <cell r="JV215">
            <v>10895</v>
          </cell>
          <cell r="JW215">
            <v>488.5</v>
          </cell>
          <cell r="JX215">
            <v>0</v>
          </cell>
          <cell r="JY215">
            <v>0</v>
          </cell>
          <cell r="JZ215">
            <v>0</v>
          </cell>
          <cell r="KA215">
            <v>421</v>
          </cell>
          <cell r="KB215">
            <v>471.5</v>
          </cell>
          <cell r="KC215">
            <v>7958</v>
          </cell>
          <cell r="KD215">
            <v>3752197</v>
          </cell>
          <cell r="KE215">
            <v>79925</v>
          </cell>
          <cell r="KF215">
            <v>171917</v>
          </cell>
          <cell r="KG215">
            <v>506208</v>
          </cell>
        </row>
        <row r="216">
          <cell r="E216">
            <v>4779</v>
          </cell>
          <cell r="F216">
            <v>4779</v>
          </cell>
          <cell r="G216" t="str">
            <v>NORTH POLK</v>
          </cell>
          <cell r="H216" t="str">
            <v>North Polk</v>
          </cell>
          <cell r="I216">
            <v>0</v>
          </cell>
          <cell r="J216">
            <v>0</v>
          </cell>
          <cell r="K216">
            <v>0</v>
          </cell>
          <cell r="L216">
            <v>4779</v>
          </cell>
          <cell r="M216">
            <v>13067459</v>
          </cell>
          <cell r="N216">
            <v>188543</v>
          </cell>
          <cell r="O216">
            <v>761399</v>
          </cell>
          <cell r="P216">
            <v>1284844</v>
          </cell>
          <cell r="Q216">
            <v>537000</v>
          </cell>
          <cell r="R216">
            <v>1050000</v>
          </cell>
          <cell r="S216">
            <v>600800</v>
          </cell>
          <cell r="T216">
            <v>570250</v>
          </cell>
          <cell r="U216">
            <v>55500</v>
          </cell>
          <cell r="V216">
            <v>16820920</v>
          </cell>
          <cell r="W216">
            <v>83389</v>
          </cell>
          <cell r="X216">
            <v>2888030</v>
          </cell>
          <cell r="Y216">
            <v>94755</v>
          </cell>
          <cell r="Z216">
            <v>87940</v>
          </cell>
          <cell r="AA216">
            <v>1009951</v>
          </cell>
          <cell r="AB216">
            <v>39100780</v>
          </cell>
          <cell r="AC216">
            <v>7897050</v>
          </cell>
          <cell r="AD216">
            <v>1664750</v>
          </cell>
          <cell r="AE216">
            <v>0</v>
          </cell>
          <cell r="AF216">
            <v>48662580</v>
          </cell>
          <cell r="AG216">
            <v>18188789</v>
          </cell>
          <cell r="AH216">
            <v>66851369</v>
          </cell>
          <cell r="AI216">
            <v>18688178</v>
          </cell>
          <cell r="AJ216">
            <v>1553375</v>
          </cell>
          <cell r="AK216">
            <v>2330917</v>
          </cell>
          <cell r="AL216">
            <v>945522</v>
          </cell>
          <cell r="AM216">
            <v>1874782</v>
          </cell>
          <cell r="AN216">
            <v>748257</v>
          </cell>
          <cell r="AO216">
            <v>4825714</v>
          </cell>
          <cell r="AP216">
            <v>1635272</v>
          </cell>
          <cell r="AQ216">
            <v>0</v>
          </cell>
          <cell r="AR216">
            <v>13913839</v>
          </cell>
          <cell r="AS216">
            <v>2002500</v>
          </cell>
          <cell r="AT216">
            <v>15234004</v>
          </cell>
          <cell r="AU216">
            <v>4920361</v>
          </cell>
          <cell r="AV216">
            <v>1126002</v>
          </cell>
          <cell r="AW216">
            <v>21280367</v>
          </cell>
          <cell r="AX216">
            <v>55884884</v>
          </cell>
          <cell r="AY216">
            <v>2511800</v>
          </cell>
          <cell r="AZ216">
            <v>58397184</v>
          </cell>
          <cell r="BA216">
            <v>8454185</v>
          </cell>
          <cell r="BB216">
            <v>66851369</v>
          </cell>
          <cell r="BC216">
            <v>0</v>
          </cell>
          <cell r="BD216">
            <v>0</v>
          </cell>
          <cell r="BE216">
            <v>500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20</v>
          </cell>
          <cell r="BZ216">
            <v>2022</v>
          </cell>
          <cell r="CA216">
            <v>2026</v>
          </cell>
          <cell r="CB216">
            <v>10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2017</v>
          </cell>
          <cell r="CO216">
            <v>2026</v>
          </cell>
          <cell r="CP216">
            <v>1.34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4.05</v>
          </cell>
          <cell r="CY216">
            <v>0</v>
          </cell>
          <cell r="CZ216">
            <v>5</v>
          </cell>
          <cell r="DA216">
            <v>1679068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1028849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6158605</v>
          </cell>
          <cell r="DY216">
            <v>88983</v>
          </cell>
          <cell r="DZ216">
            <v>0</v>
          </cell>
          <cell r="EA216">
            <v>0</v>
          </cell>
          <cell r="EB216">
            <v>0</v>
          </cell>
          <cell r="EC216">
            <v>1221104</v>
          </cell>
          <cell r="ED216">
            <v>1186500</v>
          </cell>
          <cell r="EE216">
            <v>0</v>
          </cell>
          <cell r="EF216">
            <v>8655192</v>
          </cell>
          <cell r="EG216">
            <v>900000</v>
          </cell>
          <cell r="EH216">
            <v>0</v>
          </cell>
          <cell r="EI216">
            <v>8566209</v>
          </cell>
          <cell r="EJ216">
            <v>897050</v>
          </cell>
          <cell r="EK216">
            <v>131799</v>
          </cell>
          <cell r="EL216">
            <v>1028849</v>
          </cell>
          <cell r="EM216">
            <v>253373</v>
          </cell>
          <cell r="EN216">
            <v>1282222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2418561</v>
          </cell>
          <cell r="ET216">
            <v>0</v>
          </cell>
          <cell r="EU216">
            <v>13255971</v>
          </cell>
          <cell r="EV216">
            <v>0</v>
          </cell>
          <cell r="EW216">
            <v>12.63578</v>
          </cell>
          <cell r="EX216">
            <v>1.3153900000000001</v>
          </cell>
          <cell r="EY216">
            <v>0</v>
          </cell>
          <cell r="EZ216">
            <v>0</v>
          </cell>
          <cell r="FA216">
            <v>1.34</v>
          </cell>
          <cell r="FB216">
            <v>0.33</v>
          </cell>
          <cell r="FC216">
            <v>0</v>
          </cell>
          <cell r="FD216">
            <v>0</v>
          </cell>
          <cell r="FE216">
            <v>3.15</v>
          </cell>
          <cell r="FF216">
            <v>0</v>
          </cell>
          <cell r="FG216">
            <v>18.771170000000001</v>
          </cell>
          <cell r="FH216">
            <v>0</v>
          </cell>
          <cell r="FI216">
            <v>0</v>
          </cell>
          <cell r="FJ216">
            <v>12.51989</v>
          </cell>
          <cell r="FK216">
            <v>0.11589000000000001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19328281</v>
          </cell>
          <cell r="GK216">
            <v>7413</v>
          </cell>
          <cell r="GL216">
            <v>14425698</v>
          </cell>
          <cell r="GM216">
            <v>0</v>
          </cell>
          <cell r="GN216">
            <v>152093</v>
          </cell>
          <cell r="GO216">
            <v>1023068</v>
          </cell>
          <cell r="GP216">
            <v>658881</v>
          </cell>
          <cell r="GQ216">
            <v>0</v>
          </cell>
          <cell r="GR216">
            <v>120159</v>
          </cell>
          <cell r="GS216">
            <v>131969</v>
          </cell>
          <cell r="GT216">
            <v>0</v>
          </cell>
          <cell r="GU216">
            <v>703187</v>
          </cell>
          <cell r="GV216">
            <v>0</v>
          </cell>
          <cell r="GW216">
            <v>0</v>
          </cell>
          <cell r="GX216">
            <v>0</v>
          </cell>
          <cell r="GY216">
            <v>-152</v>
          </cell>
          <cell r="GZ216">
            <v>19328281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941277</v>
          </cell>
          <cell r="HG216">
            <v>0</v>
          </cell>
          <cell r="HH216">
            <v>46906</v>
          </cell>
          <cell r="HI216">
            <v>441074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15980819</v>
          </cell>
          <cell r="HO216">
            <v>0</v>
          </cell>
          <cell r="HP216">
            <v>147004</v>
          </cell>
          <cell r="HQ216">
            <v>1192282</v>
          </cell>
          <cell r="HR216">
            <v>732989</v>
          </cell>
          <cell r="HS216">
            <v>0</v>
          </cell>
          <cell r="HT216">
            <v>131649</v>
          </cell>
          <cell r="HU216">
            <v>144614</v>
          </cell>
          <cell r="HV216">
            <v>0</v>
          </cell>
          <cell r="HW216">
            <v>775808</v>
          </cell>
          <cell r="HX216">
            <v>0</v>
          </cell>
          <cell r="HY216">
            <v>0</v>
          </cell>
          <cell r="HZ216">
            <v>0</v>
          </cell>
          <cell r="IA216">
            <v>-890</v>
          </cell>
          <cell r="IB216">
            <v>21449855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1029005</v>
          </cell>
          <cell r="II216">
            <v>0</v>
          </cell>
          <cell r="IJ216">
            <v>52568</v>
          </cell>
          <cell r="IK216">
            <v>400838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21449855</v>
          </cell>
          <cell r="IQ216">
            <v>0</v>
          </cell>
          <cell r="IR216">
            <v>0</v>
          </cell>
          <cell r="IS216">
            <v>13.39</v>
          </cell>
          <cell r="IT216">
            <v>29</v>
          </cell>
          <cell r="IU216">
            <v>5.6539999999999999</v>
          </cell>
          <cell r="IV216">
            <v>0.21</v>
          </cell>
          <cell r="IW216">
            <v>2145.5</v>
          </cell>
          <cell r="IX216">
            <v>0</v>
          </cell>
          <cell r="IY216">
            <v>50</v>
          </cell>
          <cell r="IZ216">
            <v>0</v>
          </cell>
          <cell r="JA216">
            <v>0</v>
          </cell>
          <cell r="JB216">
            <v>0</v>
          </cell>
          <cell r="JC216">
            <v>0</v>
          </cell>
          <cell r="JD216">
            <v>0</v>
          </cell>
          <cell r="JE216">
            <v>0</v>
          </cell>
          <cell r="JF216">
            <v>0</v>
          </cell>
          <cell r="JG216">
            <v>0</v>
          </cell>
          <cell r="JH216">
            <v>156.16</v>
          </cell>
          <cell r="JI216">
            <v>24.66</v>
          </cell>
          <cell r="JJ216">
            <v>69.58</v>
          </cell>
          <cell r="JK216">
            <v>61.92</v>
          </cell>
          <cell r="JL216">
            <v>28.77</v>
          </cell>
          <cell r="JM216">
            <v>67.78</v>
          </cell>
          <cell r="JN216">
            <v>66.959999999999994</v>
          </cell>
          <cell r="JO216">
            <v>163.51</v>
          </cell>
          <cell r="JP216">
            <v>15.49</v>
          </cell>
          <cell r="JQ216">
            <v>0.42</v>
          </cell>
          <cell r="JR216">
            <v>49</v>
          </cell>
          <cell r="JS216">
            <v>0</v>
          </cell>
          <cell r="JT216">
            <v>7635</v>
          </cell>
          <cell r="JU216">
            <v>5.9779999999999998</v>
          </cell>
          <cell r="JV216">
            <v>4039</v>
          </cell>
          <cell r="JW216">
            <v>2093.1</v>
          </cell>
          <cell r="JX216">
            <v>-1</v>
          </cell>
          <cell r="JY216">
            <v>-7635</v>
          </cell>
          <cell r="JZ216">
            <v>-6749</v>
          </cell>
          <cell r="KA216">
            <v>0</v>
          </cell>
          <cell r="KB216">
            <v>2145.5</v>
          </cell>
          <cell r="KC216">
            <v>7826</v>
          </cell>
          <cell r="KD216">
            <v>16790683</v>
          </cell>
          <cell r="KE216">
            <v>0</v>
          </cell>
          <cell r="KF216">
            <v>171295</v>
          </cell>
          <cell r="KG216">
            <v>1279629</v>
          </cell>
        </row>
        <row r="217">
          <cell r="E217">
            <v>4784</v>
          </cell>
          <cell r="F217">
            <v>4784</v>
          </cell>
          <cell r="G217" t="str">
            <v>NORTH SCOTT</v>
          </cell>
          <cell r="H217" t="str">
            <v>North Scott</v>
          </cell>
          <cell r="I217">
            <v>0</v>
          </cell>
          <cell r="J217">
            <v>0</v>
          </cell>
          <cell r="K217">
            <v>0</v>
          </cell>
          <cell r="L217">
            <v>4784</v>
          </cell>
          <cell r="M217">
            <v>17320945</v>
          </cell>
          <cell r="N217">
            <v>504565</v>
          </cell>
          <cell r="O217">
            <v>260824</v>
          </cell>
          <cell r="P217">
            <v>3043900</v>
          </cell>
          <cell r="Q217">
            <v>1698500</v>
          </cell>
          <cell r="R217">
            <v>1227300</v>
          </cell>
          <cell r="S217">
            <v>614100</v>
          </cell>
          <cell r="T217">
            <v>3090500</v>
          </cell>
          <cell r="U217">
            <v>0</v>
          </cell>
          <cell r="V217">
            <v>21422778</v>
          </cell>
          <cell r="W217">
            <v>78256</v>
          </cell>
          <cell r="X217">
            <v>3856985</v>
          </cell>
          <cell r="Y217">
            <v>230750</v>
          </cell>
          <cell r="Z217">
            <v>256300</v>
          </cell>
          <cell r="AA217">
            <v>1869200</v>
          </cell>
          <cell r="AB217">
            <v>55474903</v>
          </cell>
          <cell r="AC217">
            <v>0</v>
          </cell>
          <cell r="AD217">
            <v>2191433</v>
          </cell>
          <cell r="AE217">
            <v>122500</v>
          </cell>
          <cell r="AF217">
            <v>57788836</v>
          </cell>
          <cell r="AG217">
            <v>44371429</v>
          </cell>
          <cell r="AH217">
            <v>102160265</v>
          </cell>
          <cell r="AI217">
            <v>27543962</v>
          </cell>
          <cell r="AJ217">
            <v>1970430</v>
          </cell>
          <cell r="AK217">
            <v>3250360</v>
          </cell>
          <cell r="AL217">
            <v>632875</v>
          </cell>
          <cell r="AM217">
            <v>2688530</v>
          </cell>
          <cell r="AN217">
            <v>1258795</v>
          </cell>
          <cell r="AO217">
            <v>3766705</v>
          </cell>
          <cell r="AP217">
            <v>1567400</v>
          </cell>
          <cell r="AQ217">
            <v>0</v>
          </cell>
          <cell r="AR217">
            <v>15135095</v>
          </cell>
          <cell r="AS217">
            <v>2202800</v>
          </cell>
          <cell r="AT217">
            <v>23819000</v>
          </cell>
          <cell r="AU217">
            <v>4076975</v>
          </cell>
          <cell r="AV217">
            <v>1623646</v>
          </cell>
          <cell r="AW217">
            <v>29519621</v>
          </cell>
          <cell r="AX217">
            <v>74401478</v>
          </cell>
          <cell r="AY217">
            <v>2191433</v>
          </cell>
          <cell r="AZ217">
            <v>76592911</v>
          </cell>
          <cell r="BA217">
            <v>25567354</v>
          </cell>
          <cell r="BB217">
            <v>102160265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20</v>
          </cell>
          <cell r="BZ217">
            <v>2023</v>
          </cell>
          <cell r="CA217">
            <v>2027</v>
          </cell>
          <cell r="CB217">
            <v>10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2019</v>
          </cell>
          <cell r="CO217">
            <v>2028</v>
          </cell>
          <cell r="CP217">
            <v>0.97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0.13500000000000001</v>
          </cell>
          <cell r="CX217">
            <v>2.7</v>
          </cell>
          <cell r="CY217">
            <v>0</v>
          </cell>
          <cell r="CZ217">
            <v>2</v>
          </cell>
          <cell r="DA217">
            <v>2388668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1563727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12158080</v>
          </cell>
          <cell r="DY217">
            <v>1331483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13489563</v>
          </cell>
          <cell r="EG217">
            <v>0</v>
          </cell>
          <cell r="EH217">
            <v>0</v>
          </cell>
          <cell r="EI217">
            <v>12158080</v>
          </cell>
          <cell r="EJ217">
            <v>0</v>
          </cell>
          <cell r="EK217">
            <v>1563727</v>
          </cell>
          <cell r="EL217">
            <v>1563727</v>
          </cell>
          <cell r="EM217">
            <v>531990</v>
          </cell>
          <cell r="EN217">
            <v>2095717</v>
          </cell>
          <cell r="EO217">
            <v>0</v>
          </cell>
          <cell r="EP217">
            <v>0</v>
          </cell>
          <cell r="EQ217">
            <v>0</v>
          </cell>
          <cell r="ER217">
            <v>197028</v>
          </cell>
          <cell r="ES217">
            <v>1970542</v>
          </cell>
          <cell r="ET217">
            <v>0</v>
          </cell>
          <cell r="EU217">
            <v>17752847</v>
          </cell>
          <cell r="EV217">
            <v>0</v>
          </cell>
          <cell r="EW217">
            <v>9.1564499999999995</v>
          </cell>
          <cell r="EX217">
            <v>0</v>
          </cell>
          <cell r="EY217">
            <v>0</v>
          </cell>
          <cell r="EZ217">
            <v>0</v>
          </cell>
          <cell r="FA217">
            <v>0.97</v>
          </cell>
          <cell r="FB217">
            <v>0.33</v>
          </cell>
          <cell r="FC217">
            <v>0</v>
          </cell>
          <cell r="FD217">
            <v>0.13500000000000001</v>
          </cell>
          <cell r="FE217">
            <v>1.22235</v>
          </cell>
          <cell r="FF217">
            <v>0</v>
          </cell>
          <cell r="FG217">
            <v>11.813800000000001</v>
          </cell>
          <cell r="FH217">
            <v>0</v>
          </cell>
          <cell r="FI217">
            <v>0</v>
          </cell>
          <cell r="FJ217">
            <v>8.3305100000000003</v>
          </cell>
          <cell r="FK217">
            <v>0.82594000000000001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32009706</v>
          </cell>
          <cell r="GK217">
            <v>7413</v>
          </cell>
          <cell r="GL217">
            <v>23072963</v>
          </cell>
          <cell r="GM217">
            <v>0</v>
          </cell>
          <cell r="GN217">
            <v>612121</v>
          </cell>
          <cell r="GO217">
            <v>2285947</v>
          </cell>
          <cell r="GP217">
            <v>1112399</v>
          </cell>
          <cell r="GQ217">
            <v>0</v>
          </cell>
          <cell r="GR217">
            <v>190017</v>
          </cell>
          <cell r="GS217">
            <v>207575</v>
          </cell>
          <cell r="GT217">
            <v>0</v>
          </cell>
          <cell r="GU217">
            <v>1053208</v>
          </cell>
          <cell r="GV217">
            <v>0</v>
          </cell>
          <cell r="GW217">
            <v>0</v>
          </cell>
          <cell r="GX217">
            <v>0</v>
          </cell>
          <cell r="GY217">
            <v>7227</v>
          </cell>
          <cell r="GZ217">
            <v>32009706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1748469</v>
          </cell>
          <cell r="HG217">
            <v>0</v>
          </cell>
          <cell r="HH217">
            <v>142652</v>
          </cell>
          <cell r="HI217">
            <v>556068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23650176</v>
          </cell>
          <cell r="HO217">
            <v>0</v>
          </cell>
          <cell r="HP217">
            <v>668849</v>
          </cell>
          <cell r="HQ217">
            <v>2333638</v>
          </cell>
          <cell r="HR217">
            <v>1139748</v>
          </cell>
          <cell r="HS217">
            <v>0</v>
          </cell>
          <cell r="HT217">
            <v>194741</v>
          </cell>
          <cell r="HU217">
            <v>212808</v>
          </cell>
          <cell r="HV217">
            <v>0</v>
          </cell>
          <cell r="HW217">
            <v>1045470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32775416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1787954</v>
          </cell>
          <cell r="II217">
            <v>0</v>
          </cell>
          <cell r="IJ217">
            <v>171716</v>
          </cell>
          <cell r="IK217">
            <v>553538</v>
          </cell>
          <cell r="IL217">
            <v>0</v>
          </cell>
          <cell r="IM217">
            <v>0</v>
          </cell>
          <cell r="IN217">
            <v>0</v>
          </cell>
          <cell r="IO217">
            <v>0</v>
          </cell>
          <cell r="IP217">
            <v>32775416</v>
          </cell>
          <cell r="IQ217">
            <v>0</v>
          </cell>
          <cell r="IR217">
            <v>0</v>
          </cell>
          <cell r="IS217">
            <v>73.8</v>
          </cell>
          <cell r="IT217">
            <v>44</v>
          </cell>
          <cell r="IU217">
            <v>11.702999999999999</v>
          </cell>
          <cell r="IV217">
            <v>2.1</v>
          </cell>
          <cell r="IW217">
            <v>3018.2</v>
          </cell>
          <cell r="IX217">
            <v>0</v>
          </cell>
          <cell r="IY217">
            <v>78.5</v>
          </cell>
          <cell r="IZ217">
            <v>0</v>
          </cell>
          <cell r="JA217">
            <v>0</v>
          </cell>
          <cell r="JB217">
            <v>0</v>
          </cell>
          <cell r="JC217">
            <v>0</v>
          </cell>
          <cell r="JD217">
            <v>1971</v>
          </cell>
          <cell r="JE217">
            <v>-1</v>
          </cell>
          <cell r="JF217">
            <v>-7635</v>
          </cell>
          <cell r="JG217">
            <v>5.66</v>
          </cell>
          <cell r="JH217">
            <v>305.64999999999998</v>
          </cell>
          <cell r="JI217">
            <v>86.31</v>
          </cell>
          <cell r="JJ217">
            <v>96.22</v>
          </cell>
          <cell r="JK217">
            <v>123.12</v>
          </cell>
          <cell r="JL217">
            <v>69.87</v>
          </cell>
          <cell r="JM217">
            <v>73.27</v>
          </cell>
          <cell r="JN217">
            <v>141.84</v>
          </cell>
          <cell r="JO217">
            <v>284.98</v>
          </cell>
          <cell r="JP217">
            <v>81.56</v>
          </cell>
          <cell r="JQ217">
            <v>4.25</v>
          </cell>
          <cell r="JR217">
            <v>54</v>
          </cell>
          <cell r="JS217">
            <v>0</v>
          </cell>
          <cell r="JT217">
            <v>7635</v>
          </cell>
          <cell r="JU217">
            <v>11.516</v>
          </cell>
          <cell r="JV217">
            <v>0</v>
          </cell>
          <cell r="JW217">
            <v>3097.6</v>
          </cell>
          <cell r="JX217">
            <v>2.4140000000000001</v>
          </cell>
          <cell r="JY217">
            <v>18541</v>
          </cell>
          <cell r="JZ217">
            <v>16390</v>
          </cell>
          <cell r="KA217">
            <v>1943</v>
          </cell>
          <cell r="KB217">
            <v>3018.2</v>
          </cell>
          <cell r="KC217">
            <v>7826</v>
          </cell>
          <cell r="KD217">
            <v>23620433</v>
          </cell>
          <cell r="KE217">
            <v>266245</v>
          </cell>
          <cell r="KF217">
            <v>761673</v>
          </cell>
          <cell r="KG217">
            <v>2230253</v>
          </cell>
        </row>
        <row r="218">
          <cell r="E218">
            <v>4785</v>
          </cell>
          <cell r="F218">
            <v>4785</v>
          </cell>
          <cell r="G218" t="str">
            <v>NORTH TAMA</v>
          </cell>
          <cell r="H218" t="str">
            <v>North Tama</v>
          </cell>
          <cell r="I218">
            <v>0</v>
          </cell>
          <cell r="J218">
            <v>0</v>
          </cell>
          <cell r="K218">
            <v>0</v>
          </cell>
          <cell r="L218">
            <v>4785</v>
          </cell>
          <cell r="M218">
            <v>3419048</v>
          </cell>
          <cell r="N218">
            <v>45837</v>
          </cell>
          <cell r="O218">
            <v>144500</v>
          </cell>
          <cell r="P218">
            <v>400000</v>
          </cell>
          <cell r="Q218">
            <v>29950</v>
          </cell>
          <cell r="R218">
            <v>125000</v>
          </cell>
          <cell r="S218">
            <v>245000</v>
          </cell>
          <cell r="T218">
            <v>170000</v>
          </cell>
          <cell r="U218">
            <v>0</v>
          </cell>
          <cell r="V218">
            <v>3139443</v>
          </cell>
          <cell r="W218">
            <v>9734</v>
          </cell>
          <cell r="X218">
            <v>555000</v>
          </cell>
          <cell r="Y218">
            <v>0</v>
          </cell>
          <cell r="Z218">
            <v>80000</v>
          </cell>
          <cell r="AA218">
            <v>590000</v>
          </cell>
          <cell r="AB218">
            <v>8953512</v>
          </cell>
          <cell r="AC218">
            <v>0</v>
          </cell>
          <cell r="AD218">
            <v>264998</v>
          </cell>
          <cell r="AE218">
            <v>0</v>
          </cell>
          <cell r="AF218">
            <v>9218510</v>
          </cell>
          <cell r="AG218">
            <v>2156935</v>
          </cell>
          <cell r="AH218">
            <v>11375445</v>
          </cell>
          <cell r="AI218">
            <v>4726000</v>
          </cell>
          <cell r="AJ218">
            <v>275000</v>
          </cell>
          <cell r="AK218">
            <v>215000</v>
          </cell>
          <cell r="AL218">
            <v>630500</v>
          </cell>
          <cell r="AM218">
            <v>400000</v>
          </cell>
          <cell r="AN218">
            <v>141000</v>
          </cell>
          <cell r="AO218">
            <v>621000</v>
          </cell>
          <cell r="AP218">
            <v>350000</v>
          </cell>
          <cell r="AQ218">
            <v>0</v>
          </cell>
          <cell r="AR218">
            <v>2632500</v>
          </cell>
          <cell r="AS218">
            <v>385000</v>
          </cell>
          <cell r="AT218">
            <v>205000</v>
          </cell>
          <cell r="AU218">
            <v>1310496</v>
          </cell>
          <cell r="AV218">
            <v>255951</v>
          </cell>
          <cell r="AW218">
            <v>1771447</v>
          </cell>
          <cell r="AX218">
            <v>9514947</v>
          </cell>
          <cell r="AY218">
            <v>264998</v>
          </cell>
          <cell r="AZ218">
            <v>9779945</v>
          </cell>
          <cell r="BA218">
            <v>1595500</v>
          </cell>
          <cell r="BB218">
            <v>11375445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20</v>
          </cell>
          <cell r="BZ218">
            <v>2021</v>
          </cell>
          <cell r="CA218">
            <v>2025</v>
          </cell>
          <cell r="CB218">
            <v>10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4.05</v>
          </cell>
          <cell r="CY218">
            <v>0</v>
          </cell>
          <cell r="CZ218">
            <v>8</v>
          </cell>
          <cell r="DA218">
            <v>352327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2001433</v>
          </cell>
          <cell r="DY218">
            <v>20698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300584</v>
          </cell>
          <cell r="EE218">
            <v>0</v>
          </cell>
          <cell r="EF218">
            <v>2322715</v>
          </cell>
          <cell r="EG218">
            <v>0</v>
          </cell>
          <cell r="EH218">
            <v>0</v>
          </cell>
          <cell r="EI218">
            <v>2302017</v>
          </cell>
          <cell r="EJ218">
            <v>0</v>
          </cell>
          <cell r="EK218">
            <v>0</v>
          </cell>
          <cell r="EL218">
            <v>0</v>
          </cell>
          <cell r="EM218">
            <v>85189</v>
          </cell>
          <cell r="EN218">
            <v>85189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1045498</v>
          </cell>
          <cell r="ET218">
            <v>0</v>
          </cell>
          <cell r="EU218">
            <v>3453403</v>
          </cell>
          <cell r="EV218">
            <v>0</v>
          </cell>
          <cell r="EW218">
            <v>8.9976299999999991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0.33</v>
          </cell>
          <cell r="FC218">
            <v>0</v>
          </cell>
          <cell r="FD218">
            <v>0</v>
          </cell>
          <cell r="FE218">
            <v>4.05</v>
          </cell>
          <cell r="FF218">
            <v>0</v>
          </cell>
          <cell r="FG218">
            <v>13.37763</v>
          </cell>
          <cell r="FH218">
            <v>0</v>
          </cell>
          <cell r="FI218">
            <v>0</v>
          </cell>
          <cell r="FJ218">
            <v>8.9174500000000005</v>
          </cell>
          <cell r="FK218">
            <v>8.0180000000000001E-2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4840783</v>
          </cell>
          <cell r="GK218">
            <v>7413</v>
          </cell>
          <cell r="GL218">
            <v>3372915</v>
          </cell>
          <cell r="GM218">
            <v>0</v>
          </cell>
          <cell r="GN218">
            <v>67102</v>
          </cell>
          <cell r="GO218">
            <v>481178</v>
          </cell>
          <cell r="GP218">
            <v>170291</v>
          </cell>
          <cell r="GQ218">
            <v>0</v>
          </cell>
          <cell r="GR218">
            <v>27661</v>
          </cell>
          <cell r="GS218">
            <v>30848</v>
          </cell>
          <cell r="GT218">
            <v>0</v>
          </cell>
          <cell r="GU218">
            <v>146140</v>
          </cell>
          <cell r="GV218">
            <v>0</v>
          </cell>
          <cell r="GW218">
            <v>0</v>
          </cell>
          <cell r="GX218">
            <v>0</v>
          </cell>
          <cell r="GY218">
            <v>-159</v>
          </cell>
          <cell r="GZ218">
            <v>4840783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276681</v>
          </cell>
          <cell r="HG218">
            <v>0</v>
          </cell>
          <cell r="HH218">
            <v>26248</v>
          </cell>
          <cell r="HI218">
            <v>111195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3458655</v>
          </cell>
          <cell r="HO218">
            <v>0</v>
          </cell>
          <cell r="HP218">
            <v>64103</v>
          </cell>
          <cell r="HQ218">
            <v>450465</v>
          </cell>
          <cell r="HR218">
            <v>172677</v>
          </cell>
          <cell r="HS218">
            <v>0</v>
          </cell>
          <cell r="HT218">
            <v>28361</v>
          </cell>
          <cell r="HU218">
            <v>31621</v>
          </cell>
          <cell r="HV218">
            <v>0</v>
          </cell>
          <cell r="HW218">
            <v>167904</v>
          </cell>
          <cell r="HX218">
            <v>0</v>
          </cell>
          <cell r="HY218">
            <v>0</v>
          </cell>
          <cell r="HZ218">
            <v>0</v>
          </cell>
          <cell r="IA218">
            <v>-1875</v>
          </cell>
          <cell r="IB218">
            <v>4925028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286688</v>
          </cell>
          <cell r="II218">
            <v>0</v>
          </cell>
          <cell r="IJ218">
            <v>31289</v>
          </cell>
          <cell r="IK218">
            <v>129795</v>
          </cell>
          <cell r="IL218">
            <v>0</v>
          </cell>
          <cell r="IM218">
            <v>0</v>
          </cell>
          <cell r="IN218">
            <v>0</v>
          </cell>
          <cell r="IO218">
            <v>0</v>
          </cell>
          <cell r="IP218">
            <v>4925028</v>
          </cell>
          <cell r="IQ218">
            <v>0</v>
          </cell>
          <cell r="IR218">
            <v>0</v>
          </cell>
          <cell r="IS218">
            <v>6.3</v>
          </cell>
          <cell r="IT218">
            <v>1</v>
          </cell>
          <cell r="IU218">
            <v>2.0960000000000001</v>
          </cell>
          <cell r="IV218">
            <v>0</v>
          </cell>
          <cell r="IW218">
            <v>450.2</v>
          </cell>
          <cell r="IX218">
            <v>0</v>
          </cell>
          <cell r="IY218">
            <v>14</v>
          </cell>
          <cell r="IZ218">
            <v>0</v>
          </cell>
          <cell r="JA218">
            <v>0</v>
          </cell>
          <cell r="JB218">
            <v>0</v>
          </cell>
          <cell r="JC218">
            <v>219</v>
          </cell>
          <cell r="JD218">
            <v>219</v>
          </cell>
          <cell r="JE218">
            <v>0</v>
          </cell>
          <cell r="JF218">
            <v>0</v>
          </cell>
          <cell r="JG218">
            <v>0.64</v>
          </cell>
          <cell r="JH218">
            <v>59</v>
          </cell>
          <cell r="JI218">
            <v>10.96</v>
          </cell>
          <cell r="JJ218">
            <v>31.48</v>
          </cell>
          <cell r="JK218">
            <v>16.559999999999999</v>
          </cell>
          <cell r="JL218">
            <v>10.96</v>
          </cell>
          <cell r="JM218">
            <v>32.68</v>
          </cell>
          <cell r="JN218">
            <v>21.6</v>
          </cell>
          <cell r="JO218">
            <v>65.239999999999995</v>
          </cell>
          <cell r="JP218">
            <v>2.25</v>
          </cell>
          <cell r="JQ218">
            <v>0.42</v>
          </cell>
          <cell r="JR218">
            <v>1</v>
          </cell>
          <cell r="JS218">
            <v>0</v>
          </cell>
          <cell r="JT218">
            <v>7635</v>
          </cell>
          <cell r="JU218">
            <v>2.0630000000000002</v>
          </cell>
          <cell r="JV218">
            <v>5214</v>
          </cell>
          <cell r="JW218">
            <v>453</v>
          </cell>
          <cell r="JX218">
            <v>-4.3999999999999997E-2</v>
          </cell>
          <cell r="JY218">
            <v>-336</v>
          </cell>
          <cell r="JZ218">
            <v>-297</v>
          </cell>
          <cell r="KA218">
            <v>221</v>
          </cell>
          <cell r="KB218">
            <v>450.2</v>
          </cell>
          <cell r="KC218">
            <v>7826</v>
          </cell>
          <cell r="KD218">
            <v>3523265</v>
          </cell>
          <cell r="KE218">
            <v>0</v>
          </cell>
          <cell r="KF218">
            <v>37040</v>
          </cell>
          <cell r="KG218">
            <v>510568</v>
          </cell>
        </row>
        <row r="219">
          <cell r="E219">
            <v>333</v>
          </cell>
          <cell r="F219">
            <v>333</v>
          </cell>
          <cell r="G219" t="str">
            <v>NORTH UNION</v>
          </cell>
          <cell r="H219" t="str">
            <v>North Union</v>
          </cell>
          <cell r="I219">
            <v>0</v>
          </cell>
          <cell r="J219">
            <v>0</v>
          </cell>
          <cell r="K219">
            <v>0</v>
          </cell>
          <cell r="L219">
            <v>333</v>
          </cell>
          <cell r="M219">
            <v>3894823</v>
          </cell>
          <cell r="N219">
            <v>158340</v>
          </cell>
          <cell r="O219">
            <v>177348</v>
          </cell>
          <cell r="P219">
            <v>800000</v>
          </cell>
          <cell r="Q219">
            <v>92500</v>
          </cell>
          <cell r="R219">
            <v>75000</v>
          </cell>
          <cell r="S219">
            <v>225000</v>
          </cell>
          <cell r="T219">
            <v>175850</v>
          </cell>
          <cell r="U219">
            <v>0</v>
          </cell>
          <cell r="V219">
            <v>1887341</v>
          </cell>
          <cell r="W219">
            <v>4780</v>
          </cell>
          <cell r="X219">
            <v>551600</v>
          </cell>
          <cell r="Y219">
            <v>0</v>
          </cell>
          <cell r="Z219">
            <v>75000</v>
          </cell>
          <cell r="AA219">
            <v>375000</v>
          </cell>
          <cell r="AB219">
            <v>8492582</v>
          </cell>
          <cell r="AC219">
            <v>300000</v>
          </cell>
          <cell r="AD219">
            <v>400750</v>
          </cell>
          <cell r="AE219">
            <v>0</v>
          </cell>
          <cell r="AF219">
            <v>9193332</v>
          </cell>
          <cell r="AG219">
            <v>5020673</v>
          </cell>
          <cell r="AH219">
            <v>14214005</v>
          </cell>
          <cell r="AI219">
            <v>5800000</v>
          </cell>
          <cell r="AJ219">
            <v>225000</v>
          </cell>
          <cell r="AK219">
            <v>175000</v>
          </cell>
          <cell r="AL219">
            <v>350000</v>
          </cell>
          <cell r="AM219">
            <v>300000</v>
          </cell>
          <cell r="AN219">
            <v>300000</v>
          </cell>
          <cell r="AO219">
            <v>1350000</v>
          </cell>
          <cell r="AP219">
            <v>550000</v>
          </cell>
          <cell r="AQ219">
            <v>0</v>
          </cell>
          <cell r="AR219">
            <v>3250000</v>
          </cell>
          <cell r="AS219">
            <v>300000</v>
          </cell>
          <cell r="AT219">
            <v>950000</v>
          </cell>
          <cell r="AU219">
            <v>300000</v>
          </cell>
          <cell r="AV219">
            <v>234087</v>
          </cell>
          <cell r="AW219">
            <v>1484087</v>
          </cell>
          <cell r="AX219">
            <v>10834087</v>
          </cell>
          <cell r="AY219">
            <v>161500</v>
          </cell>
          <cell r="AZ219">
            <v>10995587</v>
          </cell>
          <cell r="BA219">
            <v>3218418</v>
          </cell>
          <cell r="BB219">
            <v>14214005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20</v>
          </cell>
          <cell r="BZ219">
            <v>2021</v>
          </cell>
          <cell r="CA219">
            <v>2025</v>
          </cell>
          <cell r="CB219">
            <v>10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20</v>
          </cell>
          <cell r="CN219">
            <v>2025</v>
          </cell>
          <cell r="CO219">
            <v>2034</v>
          </cell>
          <cell r="CP219">
            <v>1.34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2.7</v>
          </cell>
          <cell r="CY219">
            <v>0</v>
          </cell>
          <cell r="CZ219">
            <v>2</v>
          </cell>
          <cell r="DA219">
            <v>312082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2</v>
          </cell>
          <cell r="DI219">
            <v>584249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2783401</v>
          </cell>
          <cell r="DY219">
            <v>210008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2993409</v>
          </cell>
          <cell r="EG219">
            <v>400000</v>
          </cell>
          <cell r="EH219">
            <v>0</v>
          </cell>
          <cell r="EI219">
            <v>2783401</v>
          </cell>
          <cell r="EJ219">
            <v>0</v>
          </cell>
          <cell r="EK219">
            <v>515599</v>
          </cell>
          <cell r="EL219">
            <v>515599</v>
          </cell>
          <cell r="EM219">
            <v>143882</v>
          </cell>
          <cell r="EN219">
            <v>659481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4052890</v>
          </cell>
          <cell r="EV219">
            <v>0</v>
          </cell>
          <cell r="EW219">
            <v>7.2633799999999997</v>
          </cell>
          <cell r="EX219">
            <v>0.97458999999999996</v>
          </cell>
          <cell r="EY219">
            <v>0</v>
          </cell>
          <cell r="EZ219">
            <v>0</v>
          </cell>
          <cell r="FA219">
            <v>1.18255</v>
          </cell>
          <cell r="FB219">
            <v>0.33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9.7505199999999999</v>
          </cell>
          <cell r="FH219">
            <v>0</v>
          </cell>
          <cell r="FI219">
            <v>0</v>
          </cell>
          <cell r="FJ219">
            <v>6.78172</v>
          </cell>
          <cell r="FK219">
            <v>0.48165999999999998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4411836</v>
          </cell>
          <cell r="GK219">
            <v>7448</v>
          </cell>
          <cell r="GL219">
            <v>2994096</v>
          </cell>
          <cell r="GM219">
            <v>0</v>
          </cell>
          <cell r="GN219">
            <v>195957</v>
          </cell>
          <cell r="GO219">
            <v>359589</v>
          </cell>
          <cell r="GP219">
            <v>150470</v>
          </cell>
          <cell r="GQ219">
            <v>19765</v>
          </cell>
          <cell r="GR219">
            <v>25255</v>
          </cell>
          <cell r="GS219">
            <v>28300</v>
          </cell>
          <cell r="GT219">
            <v>0</v>
          </cell>
          <cell r="GU219">
            <v>146067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4411836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267762</v>
          </cell>
          <cell r="HG219">
            <v>0</v>
          </cell>
          <cell r="HH219">
            <v>33312</v>
          </cell>
          <cell r="HI219">
            <v>40772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3083340</v>
          </cell>
          <cell r="HO219">
            <v>0</v>
          </cell>
          <cell r="HP219">
            <v>201629</v>
          </cell>
          <cell r="HQ219">
            <v>404209</v>
          </cell>
          <cell r="HR219">
            <v>156367</v>
          </cell>
          <cell r="HS219">
            <v>13868</v>
          </cell>
          <cell r="HT219">
            <v>25883</v>
          </cell>
          <cell r="HU219">
            <v>28992</v>
          </cell>
          <cell r="HV219">
            <v>0</v>
          </cell>
          <cell r="HW219">
            <v>149705</v>
          </cell>
          <cell r="HX219">
            <v>0</v>
          </cell>
          <cell r="HY219">
            <v>0</v>
          </cell>
          <cell r="HZ219">
            <v>0</v>
          </cell>
          <cell r="IA219">
            <v>-305</v>
          </cell>
          <cell r="IB219">
            <v>4562483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275805</v>
          </cell>
          <cell r="II219">
            <v>0</v>
          </cell>
          <cell r="IJ219">
            <v>41097</v>
          </cell>
          <cell r="IK219">
            <v>72533</v>
          </cell>
          <cell r="IL219">
            <v>0</v>
          </cell>
          <cell r="IM219">
            <v>0</v>
          </cell>
          <cell r="IN219">
            <v>0</v>
          </cell>
          <cell r="IO219">
            <v>0</v>
          </cell>
          <cell r="IP219">
            <v>4562483</v>
          </cell>
          <cell r="IQ219">
            <v>0</v>
          </cell>
          <cell r="IR219">
            <v>0</v>
          </cell>
          <cell r="IS219">
            <v>23.84</v>
          </cell>
          <cell r="IT219">
            <v>12</v>
          </cell>
          <cell r="IU219">
            <v>2.238</v>
          </cell>
          <cell r="IV219">
            <v>0.21</v>
          </cell>
          <cell r="IW219">
            <v>397</v>
          </cell>
          <cell r="IX219">
            <v>0</v>
          </cell>
          <cell r="IY219">
            <v>7.5</v>
          </cell>
          <cell r="IZ219">
            <v>0</v>
          </cell>
          <cell r="JA219">
            <v>0</v>
          </cell>
          <cell r="JB219">
            <v>0</v>
          </cell>
          <cell r="JC219">
            <v>0</v>
          </cell>
          <cell r="JD219">
            <v>0</v>
          </cell>
          <cell r="JE219">
            <v>0</v>
          </cell>
          <cell r="JF219">
            <v>0</v>
          </cell>
          <cell r="JG219">
            <v>0</v>
          </cell>
          <cell r="JH219">
            <v>52.7</v>
          </cell>
          <cell r="JI219">
            <v>8.2200000000000006</v>
          </cell>
          <cell r="JJ219">
            <v>23.6</v>
          </cell>
          <cell r="JK219">
            <v>20.88</v>
          </cell>
          <cell r="JL219">
            <v>5.48</v>
          </cell>
          <cell r="JM219">
            <v>19.36</v>
          </cell>
          <cell r="JN219">
            <v>24.48</v>
          </cell>
          <cell r="JO219">
            <v>49.32</v>
          </cell>
          <cell r="JP219">
            <v>24.04</v>
          </cell>
          <cell r="JQ219">
            <v>0</v>
          </cell>
          <cell r="JR219">
            <v>15</v>
          </cell>
          <cell r="JS219">
            <v>0</v>
          </cell>
          <cell r="JT219">
            <v>7670</v>
          </cell>
          <cell r="JU219">
            <v>2.1970000000000001</v>
          </cell>
          <cell r="JV219">
            <v>17816</v>
          </cell>
          <cell r="JW219">
            <v>402</v>
          </cell>
          <cell r="JX219">
            <v>1.1040000000000001</v>
          </cell>
          <cell r="JY219">
            <v>8454</v>
          </cell>
          <cell r="JZ219">
            <v>7438</v>
          </cell>
          <cell r="KA219">
            <v>0</v>
          </cell>
          <cell r="KB219">
            <v>397</v>
          </cell>
          <cell r="KC219">
            <v>7861</v>
          </cell>
          <cell r="KD219">
            <v>3120817</v>
          </cell>
          <cell r="KE219">
            <v>0</v>
          </cell>
          <cell r="KF219">
            <v>206249</v>
          </cell>
          <cell r="KG219">
            <v>387705</v>
          </cell>
        </row>
        <row r="220">
          <cell r="E220">
            <v>4773</v>
          </cell>
          <cell r="F220">
            <v>4773</v>
          </cell>
          <cell r="G220" t="str">
            <v>NORTHEAST</v>
          </cell>
          <cell r="H220" t="str">
            <v>Northeast</v>
          </cell>
          <cell r="I220">
            <v>0</v>
          </cell>
          <cell r="J220">
            <v>0</v>
          </cell>
          <cell r="K220">
            <v>0</v>
          </cell>
          <cell r="L220">
            <v>4773</v>
          </cell>
          <cell r="M220">
            <v>3801956</v>
          </cell>
          <cell r="N220">
            <v>38446</v>
          </cell>
          <cell r="O220">
            <v>322361</v>
          </cell>
          <cell r="P220">
            <v>3300000</v>
          </cell>
          <cell r="Q220">
            <v>57500</v>
          </cell>
          <cell r="R220">
            <v>235000</v>
          </cell>
          <cell r="S220">
            <v>262000</v>
          </cell>
          <cell r="T220">
            <v>240716</v>
          </cell>
          <cell r="U220">
            <v>0</v>
          </cell>
          <cell r="V220">
            <v>3755336</v>
          </cell>
          <cell r="W220">
            <v>12757</v>
          </cell>
          <cell r="X220">
            <v>805935</v>
          </cell>
          <cell r="Y220">
            <v>22672</v>
          </cell>
          <cell r="Z220">
            <v>100000</v>
          </cell>
          <cell r="AA220">
            <v>263000</v>
          </cell>
          <cell r="AB220">
            <v>13217679</v>
          </cell>
          <cell r="AC220">
            <v>0</v>
          </cell>
          <cell r="AD220">
            <v>177537</v>
          </cell>
          <cell r="AE220">
            <v>0</v>
          </cell>
          <cell r="AF220">
            <v>13395216</v>
          </cell>
          <cell r="AG220">
            <v>5940427</v>
          </cell>
          <cell r="AH220">
            <v>19335643</v>
          </cell>
          <cell r="AI220">
            <v>7862423</v>
          </cell>
          <cell r="AJ220">
            <v>778238</v>
          </cell>
          <cell r="AK220">
            <v>235327</v>
          </cell>
          <cell r="AL220">
            <v>355593</v>
          </cell>
          <cell r="AM220">
            <v>657410</v>
          </cell>
          <cell r="AN220">
            <v>162700</v>
          </cell>
          <cell r="AO220">
            <v>1350984</v>
          </cell>
          <cell r="AP220">
            <v>653732</v>
          </cell>
          <cell r="AQ220">
            <v>0</v>
          </cell>
          <cell r="AR220">
            <v>4193984</v>
          </cell>
          <cell r="AS220">
            <v>693500</v>
          </cell>
          <cell r="AT220">
            <v>150000</v>
          </cell>
          <cell r="AU220">
            <v>3816640</v>
          </cell>
          <cell r="AV220">
            <v>276512</v>
          </cell>
          <cell r="AW220">
            <v>4243152</v>
          </cell>
          <cell r="AX220">
            <v>16993059</v>
          </cell>
          <cell r="AY220">
            <v>177537</v>
          </cell>
          <cell r="AZ220">
            <v>17170596</v>
          </cell>
          <cell r="BA220">
            <v>2165047</v>
          </cell>
          <cell r="BB220">
            <v>19335643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20</v>
          </cell>
          <cell r="BZ220">
            <v>2022</v>
          </cell>
          <cell r="CA220">
            <v>2026</v>
          </cell>
          <cell r="CB220">
            <v>10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2024</v>
          </cell>
          <cell r="CO220">
            <v>2033</v>
          </cell>
          <cell r="CP220">
            <v>0.67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3.8</v>
          </cell>
          <cell r="CY220">
            <v>0</v>
          </cell>
          <cell r="CZ220">
            <v>8</v>
          </cell>
          <cell r="DA220">
            <v>410912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173141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2141883</v>
          </cell>
          <cell r="DY220">
            <v>19529</v>
          </cell>
          <cell r="DZ220">
            <v>0</v>
          </cell>
          <cell r="EA220">
            <v>0</v>
          </cell>
          <cell r="EB220">
            <v>0</v>
          </cell>
          <cell r="EC220">
            <v>625931</v>
          </cell>
          <cell r="ED220">
            <v>0</v>
          </cell>
          <cell r="EE220">
            <v>0</v>
          </cell>
          <cell r="EF220">
            <v>2787343</v>
          </cell>
          <cell r="EG220">
            <v>280000</v>
          </cell>
          <cell r="EH220">
            <v>0</v>
          </cell>
          <cell r="EI220">
            <v>2767814</v>
          </cell>
          <cell r="EJ220">
            <v>0</v>
          </cell>
          <cell r="EK220">
            <v>173141</v>
          </cell>
          <cell r="EL220">
            <v>173141</v>
          </cell>
          <cell r="EM220">
            <v>85278</v>
          </cell>
          <cell r="EN220">
            <v>258419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514640</v>
          </cell>
          <cell r="ET220">
            <v>0</v>
          </cell>
          <cell r="EU220">
            <v>3840402</v>
          </cell>
          <cell r="EV220">
            <v>0</v>
          </cell>
          <cell r="EW220">
            <v>10.78614</v>
          </cell>
          <cell r="EX220">
            <v>1.08351</v>
          </cell>
          <cell r="EY220">
            <v>0</v>
          </cell>
          <cell r="EZ220">
            <v>0</v>
          </cell>
          <cell r="FA220">
            <v>0.67</v>
          </cell>
          <cell r="FB220">
            <v>0.33</v>
          </cell>
          <cell r="FC220">
            <v>0</v>
          </cell>
          <cell r="FD220">
            <v>0</v>
          </cell>
          <cell r="FE220">
            <v>1.99149</v>
          </cell>
          <cell r="FF220">
            <v>0</v>
          </cell>
          <cell r="FG220">
            <v>14.861140000000001</v>
          </cell>
          <cell r="FH220">
            <v>0</v>
          </cell>
          <cell r="FI220">
            <v>0</v>
          </cell>
          <cell r="FJ220">
            <v>10.710570000000001</v>
          </cell>
          <cell r="FK220">
            <v>7.5569999999999998E-2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5407139</v>
          </cell>
          <cell r="GK220">
            <v>7498</v>
          </cell>
          <cell r="GL220">
            <v>3856971</v>
          </cell>
          <cell r="GM220">
            <v>11784</v>
          </cell>
          <cell r="GN220">
            <v>121902</v>
          </cell>
          <cell r="GO220">
            <v>482721</v>
          </cell>
          <cell r="GP220">
            <v>188208</v>
          </cell>
          <cell r="GQ220">
            <v>0</v>
          </cell>
          <cell r="GR220">
            <v>30988</v>
          </cell>
          <cell r="GS220">
            <v>33851</v>
          </cell>
          <cell r="GT220">
            <v>0</v>
          </cell>
          <cell r="GU220">
            <v>75612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5407139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300448</v>
          </cell>
          <cell r="HG220">
            <v>0</v>
          </cell>
          <cell r="HH220">
            <v>32827</v>
          </cell>
          <cell r="HI220">
            <v>166793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4068440</v>
          </cell>
          <cell r="HO220">
            <v>0</v>
          </cell>
          <cell r="HP220">
            <v>135656</v>
          </cell>
          <cell r="HQ220">
            <v>497477</v>
          </cell>
          <cell r="HR220">
            <v>198073</v>
          </cell>
          <cell r="HS220">
            <v>0</v>
          </cell>
          <cell r="HT220">
            <v>32849</v>
          </cell>
          <cell r="HU220">
            <v>35897</v>
          </cell>
          <cell r="HV220">
            <v>0</v>
          </cell>
          <cell r="HW220">
            <v>93545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5693395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324011</v>
          </cell>
          <cell r="II220">
            <v>0</v>
          </cell>
          <cell r="IJ220">
            <v>40448</v>
          </cell>
          <cell r="IK220">
            <v>152700</v>
          </cell>
          <cell r="IL220">
            <v>0</v>
          </cell>
          <cell r="IM220">
            <v>0</v>
          </cell>
          <cell r="IN220">
            <v>0</v>
          </cell>
          <cell r="IO220">
            <v>0</v>
          </cell>
          <cell r="IP220">
            <v>5693395</v>
          </cell>
          <cell r="IQ220">
            <v>0</v>
          </cell>
          <cell r="IR220">
            <v>0</v>
          </cell>
          <cell r="IS220">
            <v>15.03</v>
          </cell>
          <cell r="IT220">
            <v>3</v>
          </cell>
          <cell r="IU220">
            <v>2.0720000000000001</v>
          </cell>
          <cell r="IV220">
            <v>0.47</v>
          </cell>
          <cell r="IW220">
            <v>506.6</v>
          </cell>
          <cell r="IX220">
            <v>0</v>
          </cell>
          <cell r="IY220">
            <v>19</v>
          </cell>
          <cell r="IZ220">
            <v>0</v>
          </cell>
          <cell r="JA220">
            <v>0</v>
          </cell>
          <cell r="JB220">
            <v>0</v>
          </cell>
          <cell r="JC220">
            <v>0</v>
          </cell>
          <cell r="JD220">
            <v>335</v>
          </cell>
          <cell r="JE220">
            <v>0</v>
          </cell>
          <cell r="JF220">
            <v>0</v>
          </cell>
          <cell r="JG220">
            <v>0.97</v>
          </cell>
          <cell r="JH220">
            <v>64.44</v>
          </cell>
          <cell r="JI220">
            <v>26.03</v>
          </cell>
          <cell r="JJ220">
            <v>13.93</v>
          </cell>
          <cell r="JK220">
            <v>24.48</v>
          </cell>
          <cell r="JL220">
            <v>16.440000000000001</v>
          </cell>
          <cell r="JM220">
            <v>13.92</v>
          </cell>
          <cell r="JN220">
            <v>26.64</v>
          </cell>
          <cell r="JO220">
            <v>57</v>
          </cell>
          <cell r="JP220">
            <v>16.559999999999999</v>
          </cell>
          <cell r="JQ220">
            <v>0.52</v>
          </cell>
          <cell r="JR220">
            <v>5</v>
          </cell>
          <cell r="JS220">
            <v>0</v>
          </cell>
          <cell r="JT220">
            <v>7720</v>
          </cell>
          <cell r="JU220">
            <v>2.0979999999999999</v>
          </cell>
          <cell r="JV220">
            <v>34533</v>
          </cell>
          <cell r="JW220">
            <v>527</v>
          </cell>
          <cell r="JX220">
            <v>-1.056</v>
          </cell>
          <cell r="JY220">
            <v>-8152</v>
          </cell>
          <cell r="JZ220">
            <v>-7127</v>
          </cell>
          <cell r="KA220">
            <v>333</v>
          </cell>
          <cell r="KB220">
            <v>506.6</v>
          </cell>
          <cell r="KC220">
            <v>7911</v>
          </cell>
          <cell r="KD220">
            <v>4007713</v>
          </cell>
          <cell r="KE220">
            <v>101411</v>
          </cell>
          <cell r="KF220">
            <v>151717</v>
          </cell>
          <cell r="KG220">
            <v>450927</v>
          </cell>
        </row>
        <row r="221">
          <cell r="E221">
            <v>4788</v>
          </cell>
          <cell r="F221">
            <v>4788</v>
          </cell>
          <cell r="G221" t="str">
            <v>NORTHWOOD-KENSETT</v>
          </cell>
          <cell r="H221" t="str">
            <v>Northwood-Kensett</v>
          </cell>
          <cell r="I221">
            <v>0</v>
          </cell>
          <cell r="J221">
            <v>0</v>
          </cell>
          <cell r="K221">
            <v>0</v>
          </cell>
          <cell r="L221">
            <v>4788</v>
          </cell>
          <cell r="M221">
            <v>3665439</v>
          </cell>
          <cell r="N221">
            <v>74977</v>
          </cell>
          <cell r="O221">
            <v>167327</v>
          </cell>
          <cell r="P221">
            <v>351962</v>
          </cell>
          <cell r="Q221">
            <v>45209</v>
          </cell>
          <cell r="R221">
            <v>166508</v>
          </cell>
          <cell r="S221">
            <v>165549</v>
          </cell>
          <cell r="T221">
            <v>632943</v>
          </cell>
          <cell r="U221">
            <v>0</v>
          </cell>
          <cell r="V221">
            <v>3632810</v>
          </cell>
          <cell r="W221">
            <v>11229</v>
          </cell>
          <cell r="X221">
            <v>69285</v>
          </cell>
          <cell r="Y221">
            <v>0</v>
          </cell>
          <cell r="Z221">
            <v>101023</v>
          </cell>
          <cell r="AA221">
            <v>441632</v>
          </cell>
          <cell r="AB221">
            <v>9525893</v>
          </cell>
          <cell r="AC221">
            <v>0</v>
          </cell>
          <cell r="AD221">
            <v>427712</v>
          </cell>
          <cell r="AE221">
            <v>490</v>
          </cell>
          <cell r="AF221">
            <v>9980819</v>
          </cell>
          <cell r="AG221">
            <v>3470509</v>
          </cell>
          <cell r="AH221">
            <v>13451328</v>
          </cell>
          <cell r="AI221">
            <v>4813578</v>
          </cell>
          <cell r="AJ221">
            <v>331014</v>
          </cell>
          <cell r="AK221">
            <v>471440</v>
          </cell>
          <cell r="AL221">
            <v>337270</v>
          </cell>
          <cell r="AM221">
            <v>491074</v>
          </cell>
          <cell r="AN221">
            <v>192672</v>
          </cell>
          <cell r="AO221">
            <v>1190436</v>
          </cell>
          <cell r="AP221">
            <v>557294</v>
          </cell>
          <cell r="AQ221">
            <v>26724</v>
          </cell>
          <cell r="AR221">
            <v>3571200</v>
          </cell>
          <cell r="AS221">
            <v>367385</v>
          </cell>
          <cell r="AT221">
            <v>647559</v>
          </cell>
          <cell r="AU221">
            <v>832367</v>
          </cell>
          <cell r="AV221">
            <v>289957</v>
          </cell>
          <cell r="AW221">
            <v>1769883</v>
          </cell>
          <cell r="AX221">
            <v>10522046</v>
          </cell>
          <cell r="AY221">
            <v>492828</v>
          </cell>
          <cell r="AZ221">
            <v>11461446</v>
          </cell>
          <cell r="BA221">
            <v>1989882</v>
          </cell>
          <cell r="BB221">
            <v>13451328</v>
          </cell>
          <cell r="BC221">
            <v>0</v>
          </cell>
          <cell r="BD221">
            <v>0</v>
          </cell>
          <cell r="BE221">
            <v>446572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20</v>
          </cell>
          <cell r="BZ221">
            <v>2021</v>
          </cell>
          <cell r="CA221">
            <v>2025</v>
          </cell>
          <cell r="CB221">
            <v>10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2018</v>
          </cell>
          <cell r="CO221">
            <v>2027</v>
          </cell>
          <cell r="CP221">
            <v>0.67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2.7</v>
          </cell>
          <cell r="CY221">
            <v>0</v>
          </cell>
          <cell r="CZ221">
            <v>5</v>
          </cell>
          <cell r="DA221">
            <v>405825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253213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2275482</v>
          </cell>
          <cell r="DY221">
            <v>156195</v>
          </cell>
          <cell r="DZ221">
            <v>0</v>
          </cell>
          <cell r="EA221">
            <v>0</v>
          </cell>
          <cell r="EB221">
            <v>0</v>
          </cell>
          <cell r="EC221">
            <v>108636</v>
          </cell>
          <cell r="ED221">
            <v>0</v>
          </cell>
          <cell r="EE221">
            <v>0</v>
          </cell>
          <cell r="EF221">
            <v>2540313</v>
          </cell>
          <cell r="EG221">
            <v>417743</v>
          </cell>
          <cell r="EH221">
            <v>0</v>
          </cell>
          <cell r="EI221">
            <v>2384118</v>
          </cell>
          <cell r="EJ221">
            <v>0</v>
          </cell>
          <cell r="EK221">
            <v>253213</v>
          </cell>
          <cell r="EL221">
            <v>253213</v>
          </cell>
          <cell r="EM221">
            <v>124717</v>
          </cell>
          <cell r="EN221">
            <v>377930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402476</v>
          </cell>
          <cell r="ET221">
            <v>0</v>
          </cell>
          <cell r="EU221">
            <v>3738461</v>
          </cell>
          <cell r="EV221">
            <v>0</v>
          </cell>
          <cell r="EW221">
            <v>8.5385100000000005</v>
          </cell>
          <cell r="EX221">
            <v>1.4236899999999999</v>
          </cell>
          <cell r="EY221">
            <v>0</v>
          </cell>
          <cell r="EZ221">
            <v>0</v>
          </cell>
          <cell r="FA221">
            <v>0.67</v>
          </cell>
          <cell r="FB221">
            <v>0.33</v>
          </cell>
          <cell r="FC221">
            <v>0</v>
          </cell>
          <cell r="FD221">
            <v>0</v>
          </cell>
          <cell r="FE221">
            <v>1.0649500000000001</v>
          </cell>
          <cell r="FF221">
            <v>0</v>
          </cell>
          <cell r="FG221">
            <v>12.027150000000001</v>
          </cell>
          <cell r="FH221">
            <v>0</v>
          </cell>
          <cell r="FI221">
            <v>0</v>
          </cell>
          <cell r="FJ221">
            <v>8.1252200000000006</v>
          </cell>
          <cell r="FK221">
            <v>0.41328999999999999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5339820</v>
          </cell>
          <cell r="GK221">
            <v>7504</v>
          </cell>
          <cell r="GL221">
            <v>3774512</v>
          </cell>
          <cell r="GM221">
            <v>0</v>
          </cell>
          <cell r="GN221">
            <v>189941</v>
          </cell>
          <cell r="GO221">
            <v>420824</v>
          </cell>
          <cell r="GP221">
            <v>183121</v>
          </cell>
          <cell r="GQ221">
            <v>0</v>
          </cell>
          <cell r="GR221">
            <v>30512</v>
          </cell>
          <cell r="GS221">
            <v>34028</v>
          </cell>
          <cell r="GT221">
            <v>0</v>
          </cell>
          <cell r="GU221">
            <v>136288</v>
          </cell>
          <cell r="GV221">
            <v>0</v>
          </cell>
          <cell r="GW221">
            <v>0</v>
          </cell>
          <cell r="GX221">
            <v>0</v>
          </cell>
          <cell r="GY221">
            <v>7323</v>
          </cell>
          <cell r="GZ221">
            <v>5339820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307056</v>
          </cell>
          <cell r="HG221">
            <v>0</v>
          </cell>
          <cell r="HH221">
            <v>27732</v>
          </cell>
          <cell r="HI221">
            <v>129820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3947986</v>
          </cell>
          <cell r="HO221">
            <v>0</v>
          </cell>
          <cell r="HP221">
            <v>198527</v>
          </cell>
          <cell r="HQ221">
            <v>553027</v>
          </cell>
          <cell r="HR221">
            <v>196481</v>
          </cell>
          <cell r="HS221">
            <v>0</v>
          </cell>
          <cell r="HT221">
            <v>31922</v>
          </cell>
          <cell r="HU221">
            <v>35591</v>
          </cell>
          <cell r="HV221">
            <v>0</v>
          </cell>
          <cell r="HW221">
            <v>141878</v>
          </cell>
          <cell r="HX221">
            <v>0</v>
          </cell>
          <cell r="HY221">
            <v>0</v>
          </cell>
          <cell r="HZ221">
            <v>0</v>
          </cell>
          <cell r="IA221">
            <v>-240</v>
          </cell>
          <cell r="IB221">
            <v>5691508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318563</v>
          </cell>
          <cell r="II221">
            <v>0</v>
          </cell>
          <cell r="IJ221">
            <v>32927</v>
          </cell>
          <cell r="IK221">
            <v>156518</v>
          </cell>
          <cell r="IL221">
            <v>0</v>
          </cell>
          <cell r="IM221">
            <v>0</v>
          </cell>
          <cell r="IN221">
            <v>0</v>
          </cell>
          <cell r="IO221">
            <v>0</v>
          </cell>
          <cell r="IP221">
            <v>5691508</v>
          </cell>
          <cell r="IQ221">
            <v>0</v>
          </cell>
          <cell r="IR221">
            <v>0</v>
          </cell>
          <cell r="IS221">
            <v>23.14</v>
          </cell>
          <cell r="IT221">
            <v>0</v>
          </cell>
          <cell r="IU221">
            <v>2.2959999999999998</v>
          </cell>
          <cell r="IV221">
            <v>0.26</v>
          </cell>
          <cell r="IW221">
            <v>512.6</v>
          </cell>
          <cell r="IX221">
            <v>0</v>
          </cell>
          <cell r="IY221">
            <v>16</v>
          </cell>
          <cell r="IZ221">
            <v>0</v>
          </cell>
          <cell r="JA221">
            <v>0</v>
          </cell>
          <cell r="JB221">
            <v>0</v>
          </cell>
          <cell r="JC221">
            <v>250</v>
          </cell>
          <cell r="JD221">
            <v>236</v>
          </cell>
          <cell r="JE221">
            <v>0</v>
          </cell>
          <cell r="JF221">
            <v>0</v>
          </cell>
          <cell r="JG221">
            <v>0.72</v>
          </cell>
          <cell r="JH221">
            <v>71.58</v>
          </cell>
          <cell r="JI221">
            <v>19.18</v>
          </cell>
          <cell r="JJ221">
            <v>23.6</v>
          </cell>
          <cell r="JK221">
            <v>28.8</v>
          </cell>
          <cell r="JL221">
            <v>15.07</v>
          </cell>
          <cell r="JM221">
            <v>24.82</v>
          </cell>
          <cell r="JN221">
            <v>29.52</v>
          </cell>
          <cell r="JO221">
            <v>69.41</v>
          </cell>
          <cell r="JP221">
            <v>23.34</v>
          </cell>
          <cell r="JQ221">
            <v>0.26</v>
          </cell>
          <cell r="JR221">
            <v>0</v>
          </cell>
          <cell r="JS221">
            <v>0</v>
          </cell>
          <cell r="JT221">
            <v>7726</v>
          </cell>
          <cell r="JU221">
            <v>2.1469999999999998</v>
          </cell>
          <cell r="JV221">
            <v>13475</v>
          </cell>
          <cell r="JW221">
            <v>511</v>
          </cell>
          <cell r="JX221">
            <v>-2</v>
          </cell>
          <cell r="JY221">
            <v>-15452</v>
          </cell>
          <cell r="JZ221">
            <v>-13498</v>
          </cell>
          <cell r="KA221">
            <v>249</v>
          </cell>
          <cell r="KB221">
            <v>512.6</v>
          </cell>
          <cell r="KC221">
            <v>7917</v>
          </cell>
          <cell r="KD221">
            <v>4058254</v>
          </cell>
          <cell r="KE221">
            <v>0</v>
          </cell>
          <cell r="KF221">
            <v>203839</v>
          </cell>
          <cell r="KG221">
            <v>549519</v>
          </cell>
        </row>
        <row r="222">
          <cell r="E222">
            <v>4797</v>
          </cell>
          <cell r="F222">
            <v>4797</v>
          </cell>
          <cell r="G222" t="str">
            <v>NORWALK</v>
          </cell>
          <cell r="H222" t="str">
            <v>Norwalk</v>
          </cell>
          <cell r="I222">
            <v>0</v>
          </cell>
          <cell r="J222">
            <v>0</v>
          </cell>
          <cell r="K222">
            <v>0</v>
          </cell>
          <cell r="L222">
            <v>4797</v>
          </cell>
          <cell r="M222">
            <v>21103824</v>
          </cell>
          <cell r="N222">
            <v>412011</v>
          </cell>
          <cell r="O222">
            <v>0</v>
          </cell>
          <cell r="P222">
            <v>1450000</v>
          </cell>
          <cell r="Q222">
            <v>33500</v>
          </cell>
          <cell r="R222">
            <v>1020000</v>
          </cell>
          <cell r="S222">
            <v>686660</v>
          </cell>
          <cell r="T222">
            <v>583555</v>
          </cell>
          <cell r="U222">
            <v>0</v>
          </cell>
          <cell r="V222">
            <v>28765507</v>
          </cell>
          <cell r="W222">
            <v>141024</v>
          </cell>
          <cell r="X222">
            <v>4378976</v>
          </cell>
          <cell r="Y222">
            <v>0</v>
          </cell>
          <cell r="Z222">
            <v>204890</v>
          </cell>
          <cell r="AA222">
            <v>1490000</v>
          </cell>
          <cell r="AB222">
            <v>60269947</v>
          </cell>
          <cell r="AC222">
            <v>0</v>
          </cell>
          <cell r="AD222">
            <v>2324655</v>
          </cell>
          <cell r="AE222">
            <v>5000</v>
          </cell>
          <cell r="AF222">
            <v>62599602</v>
          </cell>
          <cell r="AG222">
            <v>26339817</v>
          </cell>
          <cell r="AH222">
            <v>88939419</v>
          </cell>
          <cell r="AI222">
            <v>29290928</v>
          </cell>
          <cell r="AJ222">
            <v>2182478</v>
          </cell>
          <cell r="AK222">
            <v>3333789</v>
          </cell>
          <cell r="AL222">
            <v>1349039</v>
          </cell>
          <cell r="AM222">
            <v>2404919</v>
          </cell>
          <cell r="AN222">
            <v>1506791</v>
          </cell>
          <cell r="AO222">
            <v>4837247</v>
          </cell>
          <cell r="AP222">
            <v>1316359</v>
          </cell>
          <cell r="AQ222">
            <v>0</v>
          </cell>
          <cell r="AR222">
            <v>16930622</v>
          </cell>
          <cell r="AS222">
            <v>1874598</v>
          </cell>
          <cell r="AT222">
            <v>5121468</v>
          </cell>
          <cell r="AU222">
            <v>6113219</v>
          </cell>
          <cell r="AV222">
            <v>1842431</v>
          </cell>
          <cell r="AW222">
            <v>13077118</v>
          </cell>
          <cell r="AX222">
            <v>61173266</v>
          </cell>
          <cell r="AY222">
            <v>2325655</v>
          </cell>
          <cell r="AZ222">
            <v>63498921</v>
          </cell>
          <cell r="BA222">
            <v>25440498</v>
          </cell>
          <cell r="BB222">
            <v>88939419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2025</v>
          </cell>
          <cell r="CA222">
            <v>2029</v>
          </cell>
          <cell r="CB222">
            <v>10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2023</v>
          </cell>
          <cell r="CO222">
            <v>2032</v>
          </cell>
          <cell r="CP222">
            <v>1.34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4.05</v>
          </cell>
          <cell r="CY222">
            <v>0</v>
          </cell>
          <cell r="CZ222">
            <v>0</v>
          </cell>
          <cell r="DA222">
            <v>2684944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1870913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9056476</v>
          </cell>
          <cell r="DY222">
            <v>1699033</v>
          </cell>
          <cell r="DZ222">
            <v>0</v>
          </cell>
          <cell r="EA222">
            <v>0</v>
          </cell>
          <cell r="EB222">
            <v>0</v>
          </cell>
          <cell r="EC222">
            <v>957769</v>
          </cell>
          <cell r="ED222">
            <v>0</v>
          </cell>
          <cell r="EE222">
            <v>0</v>
          </cell>
          <cell r="EF222">
            <v>11713278</v>
          </cell>
          <cell r="EG222">
            <v>1820000</v>
          </cell>
          <cell r="EH222">
            <v>0</v>
          </cell>
          <cell r="EI222">
            <v>10014245</v>
          </cell>
          <cell r="EJ222">
            <v>0</v>
          </cell>
          <cell r="EK222">
            <v>1870913</v>
          </cell>
          <cell r="EL222">
            <v>1870913</v>
          </cell>
          <cell r="EM222">
            <v>460747</v>
          </cell>
          <cell r="EN222">
            <v>2331660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5652002</v>
          </cell>
          <cell r="ET222">
            <v>0</v>
          </cell>
          <cell r="EU222">
            <v>21516927</v>
          </cell>
          <cell r="EV222">
            <v>0</v>
          </cell>
          <cell r="EW222">
            <v>10.895350000000001</v>
          </cell>
          <cell r="EX222">
            <v>1.7589699999999999</v>
          </cell>
          <cell r="EY222">
            <v>0</v>
          </cell>
          <cell r="EZ222">
            <v>0</v>
          </cell>
          <cell r="FA222">
            <v>1.34</v>
          </cell>
          <cell r="FB222">
            <v>0.33</v>
          </cell>
          <cell r="FC222">
            <v>0</v>
          </cell>
          <cell r="FD222">
            <v>0</v>
          </cell>
          <cell r="FE222">
            <v>4.0481199999999999</v>
          </cell>
          <cell r="FF222">
            <v>0</v>
          </cell>
          <cell r="FG222">
            <v>18.372440000000001</v>
          </cell>
          <cell r="FH222">
            <v>0</v>
          </cell>
          <cell r="FI222">
            <v>0</v>
          </cell>
          <cell r="FJ222">
            <v>9.6784599999999994</v>
          </cell>
          <cell r="FK222">
            <v>1.21689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34385909</v>
          </cell>
          <cell r="GK222">
            <v>7413</v>
          </cell>
          <cell r="GL222">
            <v>24837257</v>
          </cell>
          <cell r="GM222">
            <v>0</v>
          </cell>
          <cell r="GN222">
            <v>386447</v>
          </cell>
          <cell r="GO222">
            <v>2892108</v>
          </cell>
          <cell r="GP222">
            <v>1182641</v>
          </cell>
          <cell r="GQ222">
            <v>0</v>
          </cell>
          <cell r="GR222">
            <v>206529</v>
          </cell>
          <cell r="GS222">
            <v>226828</v>
          </cell>
          <cell r="GT222">
            <v>0</v>
          </cell>
          <cell r="GU222">
            <v>847492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34385909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1307682</v>
          </cell>
          <cell r="HG222">
            <v>0</v>
          </cell>
          <cell r="HH222">
            <v>107803</v>
          </cell>
          <cell r="HI222">
            <v>604160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26152166</v>
          </cell>
          <cell r="HO222">
            <v>0</v>
          </cell>
          <cell r="HP222">
            <v>495817</v>
          </cell>
          <cell r="HQ222">
            <v>3097443</v>
          </cell>
          <cell r="HR222">
            <v>1248443</v>
          </cell>
          <cell r="HS222">
            <v>0</v>
          </cell>
          <cell r="HT222">
            <v>217884</v>
          </cell>
          <cell r="HU222">
            <v>239343</v>
          </cell>
          <cell r="HV222">
            <v>0</v>
          </cell>
          <cell r="HW222">
            <v>888711</v>
          </cell>
          <cell r="HX222">
            <v>0</v>
          </cell>
          <cell r="HY222">
            <v>0</v>
          </cell>
          <cell r="HZ222">
            <v>0</v>
          </cell>
          <cell r="IA222">
            <v>12543</v>
          </cell>
          <cell r="IB222">
            <v>36350783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1559192</v>
          </cell>
          <cell r="II222">
            <v>0</v>
          </cell>
          <cell r="IJ222">
            <v>125386</v>
          </cell>
          <cell r="IK222">
            <v>442830</v>
          </cell>
          <cell r="IL222">
            <v>0</v>
          </cell>
          <cell r="IM222">
            <v>0</v>
          </cell>
          <cell r="IN222">
            <v>0</v>
          </cell>
          <cell r="IO222">
            <v>0</v>
          </cell>
          <cell r="IP222">
            <v>36350783</v>
          </cell>
          <cell r="IQ222">
            <v>0</v>
          </cell>
          <cell r="IR222">
            <v>0</v>
          </cell>
          <cell r="IS222">
            <v>45.33</v>
          </cell>
          <cell r="IT222">
            <v>87</v>
          </cell>
          <cell r="IU222">
            <v>11.81</v>
          </cell>
          <cell r="IV222">
            <v>7.8</v>
          </cell>
          <cell r="IW222">
            <v>3430.8</v>
          </cell>
          <cell r="IX222">
            <v>0</v>
          </cell>
          <cell r="IY222">
            <v>74</v>
          </cell>
          <cell r="IZ222">
            <v>0</v>
          </cell>
          <cell r="JA222">
            <v>0</v>
          </cell>
          <cell r="JB222">
            <v>0</v>
          </cell>
          <cell r="JC222">
            <v>0</v>
          </cell>
          <cell r="JD222">
            <v>0</v>
          </cell>
          <cell r="JE222">
            <v>0</v>
          </cell>
          <cell r="JF222">
            <v>0</v>
          </cell>
          <cell r="JG222">
            <v>0</v>
          </cell>
          <cell r="JH222">
            <v>405.69</v>
          </cell>
          <cell r="JI222">
            <v>98.64</v>
          </cell>
          <cell r="JJ222">
            <v>119.85</v>
          </cell>
          <cell r="JK222">
            <v>187.2</v>
          </cell>
          <cell r="JL222">
            <v>90.42</v>
          </cell>
          <cell r="JM222">
            <v>118.66</v>
          </cell>
          <cell r="JN222">
            <v>175.68</v>
          </cell>
          <cell r="JO222">
            <v>384.76</v>
          </cell>
          <cell r="JP222">
            <v>47.47</v>
          </cell>
          <cell r="JQ222">
            <v>8.69</v>
          </cell>
          <cell r="JR222">
            <v>132</v>
          </cell>
          <cell r="JS222">
            <v>0</v>
          </cell>
          <cell r="JT222">
            <v>7635</v>
          </cell>
          <cell r="JU222">
            <v>11.552</v>
          </cell>
          <cell r="JV222">
            <v>2033</v>
          </cell>
          <cell r="JW222">
            <v>3425.3</v>
          </cell>
          <cell r="JX222">
            <v>2</v>
          </cell>
          <cell r="JY222">
            <v>15270</v>
          </cell>
          <cell r="JZ222">
            <v>13498</v>
          </cell>
          <cell r="KA222">
            <v>0</v>
          </cell>
          <cell r="KB222">
            <v>3430.8</v>
          </cell>
          <cell r="KC222">
            <v>7826</v>
          </cell>
          <cell r="KD222">
            <v>26849441</v>
          </cell>
          <cell r="KE222">
            <v>0</v>
          </cell>
          <cell r="KF222">
            <v>529914</v>
          </cell>
          <cell r="KG222">
            <v>3011132</v>
          </cell>
        </row>
        <row r="223">
          <cell r="E223">
            <v>4860</v>
          </cell>
          <cell r="F223">
            <v>4860</v>
          </cell>
          <cell r="G223" t="str">
            <v>ODEBOLT ARTHUR BATTLE CREEK IDA GROV</v>
          </cell>
          <cell r="H223" t="str">
            <v>Odebolt Arthur Battle Creek Ida Grove</v>
          </cell>
          <cell r="I223">
            <v>0</v>
          </cell>
          <cell r="J223">
            <v>0</v>
          </cell>
          <cell r="K223">
            <v>0</v>
          </cell>
          <cell r="L223">
            <v>4860</v>
          </cell>
          <cell r="M223">
            <v>8280973</v>
          </cell>
          <cell r="N223">
            <v>250587</v>
          </cell>
          <cell r="O223">
            <v>145851</v>
          </cell>
          <cell r="P223">
            <v>390000</v>
          </cell>
          <cell r="Q223">
            <v>284000</v>
          </cell>
          <cell r="R223">
            <v>210000</v>
          </cell>
          <cell r="S223">
            <v>265000</v>
          </cell>
          <cell r="T223">
            <v>77000</v>
          </cell>
          <cell r="U223">
            <v>0</v>
          </cell>
          <cell r="V223">
            <v>5908799</v>
          </cell>
          <cell r="W223">
            <v>17956</v>
          </cell>
          <cell r="X223">
            <v>1278000</v>
          </cell>
          <cell r="Y223">
            <v>0</v>
          </cell>
          <cell r="Z223">
            <v>179500</v>
          </cell>
          <cell r="AA223">
            <v>665000</v>
          </cell>
          <cell r="AB223">
            <v>17952666</v>
          </cell>
          <cell r="AC223">
            <v>0</v>
          </cell>
          <cell r="AD223">
            <v>745000</v>
          </cell>
          <cell r="AE223">
            <v>0</v>
          </cell>
          <cell r="AF223">
            <v>18697666</v>
          </cell>
          <cell r="AG223">
            <v>6190140</v>
          </cell>
          <cell r="AH223">
            <v>24887806</v>
          </cell>
          <cell r="AI223">
            <v>9765000</v>
          </cell>
          <cell r="AJ223">
            <v>415000</v>
          </cell>
          <cell r="AK223">
            <v>1475000</v>
          </cell>
          <cell r="AL223">
            <v>350000</v>
          </cell>
          <cell r="AM223">
            <v>556000</v>
          </cell>
          <cell r="AN223">
            <v>175000</v>
          </cell>
          <cell r="AO223">
            <v>1542000</v>
          </cell>
          <cell r="AP223">
            <v>774000</v>
          </cell>
          <cell r="AQ223">
            <v>0</v>
          </cell>
          <cell r="AR223">
            <v>5287000</v>
          </cell>
          <cell r="AS223">
            <v>675000</v>
          </cell>
          <cell r="AT223">
            <v>300000</v>
          </cell>
          <cell r="AU223">
            <v>2770000</v>
          </cell>
          <cell r="AV223">
            <v>507743</v>
          </cell>
          <cell r="AW223">
            <v>3577743</v>
          </cell>
          <cell r="AX223">
            <v>19304743</v>
          </cell>
          <cell r="AY223">
            <v>745000</v>
          </cell>
          <cell r="AZ223">
            <v>20079743</v>
          </cell>
          <cell r="BA223">
            <v>4808063</v>
          </cell>
          <cell r="BB223">
            <v>24887806</v>
          </cell>
          <cell r="BC223">
            <v>0</v>
          </cell>
          <cell r="BD223">
            <v>0</v>
          </cell>
          <cell r="BE223">
            <v>30000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20</v>
          </cell>
          <cell r="BZ223">
            <v>2022</v>
          </cell>
          <cell r="CA223">
            <v>2026</v>
          </cell>
          <cell r="CB223">
            <v>10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2024</v>
          </cell>
          <cell r="CO223">
            <v>2033</v>
          </cell>
          <cell r="CP223">
            <v>1.34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2.7</v>
          </cell>
          <cell r="CY223">
            <v>0</v>
          </cell>
          <cell r="CZ223">
            <v>2</v>
          </cell>
          <cell r="DA223">
            <v>713454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1006385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4244422</v>
          </cell>
          <cell r="DY223">
            <v>424754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4669176</v>
          </cell>
          <cell r="EG223">
            <v>560000</v>
          </cell>
          <cell r="EH223">
            <v>0</v>
          </cell>
          <cell r="EI223">
            <v>4244422</v>
          </cell>
          <cell r="EJ223">
            <v>0</v>
          </cell>
          <cell r="EK223">
            <v>1006385</v>
          </cell>
          <cell r="EL223">
            <v>1006385</v>
          </cell>
          <cell r="EM223">
            <v>247841</v>
          </cell>
          <cell r="EN223">
            <v>1254226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2026008</v>
          </cell>
          <cell r="ET223">
            <v>0</v>
          </cell>
          <cell r="EU223">
            <v>8509412</v>
          </cell>
          <cell r="EV223">
            <v>0</v>
          </cell>
          <cell r="EW223">
            <v>8.0294799999999995</v>
          </cell>
          <cell r="EX223">
            <v>0.98477000000000003</v>
          </cell>
          <cell r="EY223">
            <v>0</v>
          </cell>
          <cell r="EZ223">
            <v>0</v>
          </cell>
          <cell r="FA223">
            <v>1.34</v>
          </cell>
          <cell r="FB223">
            <v>0.33</v>
          </cell>
          <cell r="FC223">
            <v>0</v>
          </cell>
          <cell r="FD223">
            <v>0</v>
          </cell>
          <cell r="FE223">
            <v>2.6976300000000002</v>
          </cell>
          <cell r="FF223">
            <v>0</v>
          </cell>
          <cell r="FG223">
            <v>13.381880000000001</v>
          </cell>
          <cell r="FH223">
            <v>0</v>
          </cell>
          <cell r="FI223">
            <v>0</v>
          </cell>
          <cell r="FJ223">
            <v>7.4639199999999999</v>
          </cell>
          <cell r="FK223">
            <v>0.56555999999999995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9540069</v>
          </cell>
          <cell r="GK223">
            <v>7413</v>
          </cell>
          <cell r="GL223">
            <v>6856284</v>
          </cell>
          <cell r="GM223">
            <v>199190</v>
          </cell>
          <cell r="GN223">
            <v>81135</v>
          </cell>
          <cell r="GO223">
            <v>827884</v>
          </cell>
          <cell r="GP223">
            <v>342901</v>
          </cell>
          <cell r="GQ223">
            <v>6483</v>
          </cell>
          <cell r="GR223">
            <v>56941</v>
          </cell>
          <cell r="GS223">
            <v>63786</v>
          </cell>
          <cell r="GT223">
            <v>0</v>
          </cell>
          <cell r="GU223">
            <v>15860</v>
          </cell>
          <cell r="GV223">
            <v>0</v>
          </cell>
          <cell r="GW223">
            <v>0</v>
          </cell>
          <cell r="GX223">
            <v>0</v>
          </cell>
          <cell r="GY223">
            <v>-6678</v>
          </cell>
          <cell r="GZ223">
            <v>9540069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577772</v>
          </cell>
          <cell r="HG223">
            <v>0</v>
          </cell>
          <cell r="HH223">
            <v>62222</v>
          </cell>
          <cell r="HI223">
            <v>226097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7063902</v>
          </cell>
          <cell r="HO223">
            <v>0</v>
          </cell>
          <cell r="HP223">
            <v>101988</v>
          </cell>
          <cell r="HQ223">
            <v>950405</v>
          </cell>
          <cell r="HR223">
            <v>357437</v>
          </cell>
          <cell r="HS223">
            <v>0</v>
          </cell>
          <cell r="HT223">
            <v>58641</v>
          </cell>
          <cell r="HU223">
            <v>65664</v>
          </cell>
          <cell r="HV223">
            <v>0</v>
          </cell>
          <cell r="HW223">
            <v>10354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9701373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582984</v>
          </cell>
          <cell r="II223">
            <v>0</v>
          </cell>
          <cell r="IJ223">
            <v>76129</v>
          </cell>
          <cell r="IK223">
            <v>179423</v>
          </cell>
          <cell r="IL223">
            <v>0</v>
          </cell>
          <cell r="IM223">
            <v>0</v>
          </cell>
          <cell r="IN223">
            <v>0</v>
          </cell>
          <cell r="IO223">
            <v>0</v>
          </cell>
          <cell r="IP223">
            <v>9701373</v>
          </cell>
          <cell r="IQ223">
            <v>0</v>
          </cell>
          <cell r="IR223">
            <v>0</v>
          </cell>
          <cell r="IS223">
            <v>6.21</v>
          </cell>
          <cell r="IT223">
            <v>14</v>
          </cell>
          <cell r="IU223">
            <v>4.8979999999999997</v>
          </cell>
          <cell r="IV223">
            <v>2.25</v>
          </cell>
          <cell r="IW223">
            <v>903.5</v>
          </cell>
          <cell r="IX223">
            <v>0</v>
          </cell>
          <cell r="IY223">
            <v>23.5</v>
          </cell>
          <cell r="IZ223">
            <v>0</v>
          </cell>
          <cell r="JA223">
            <v>0</v>
          </cell>
          <cell r="JB223">
            <v>0</v>
          </cell>
          <cell r="JC223">
            <v>688</v>
          </cell>
          <cell r="JD223">
            <v>678</v>
          </cell>
          <cell r="JE223">
            <v>0</v>
          </cell>
          <cell r="JF223">
            <v>0</v>
          </cell>
          <cell r="JG223">
            <v>1.97</v>
          </cell>
          <cell r="JH223">
            <v>124.48</v>
          </cell>
          <cell r="JI223">
            <v>20.55</v>
          </cell>
          <cell r="JJ223">
            <v>59.29</v>
          </cell>
          <cell r="JK223">
            <v>44.64</v>
          </cell>
          <cell r="JL223">
            <v>27.4</v>
          </cell>
          <cell r="JM223">
            <v>64.13</v>
          </cell>
          <cell r="JN223">
            <v>39.6</v>
          </cell>
          <cell r="JO223">
            <v>131.13</v>
          </cell>
          <cell r="JP223">
            <v>5.97</v>
          </cell>
          <cell r="JQ223">
            <v>1.47</v>
          </cell>
          <cell r="JR223">
            <v>17</v>
          </cell>
          <cell r="JS223">
            <v>0</v>
          </cell>
          <cell r="JT223">
            <v>7635</v>
          </cell>
          <cell r="JU223">
            <v>5.01</v>
          </cell>
          <cell r="JV223">
            <v>18675</v>
          </cell>
          <cell r="JW223">
            <v>925.2</v>
          </cell>
          <cell r="JX223">
            <v>1</v>
          </cell>
          <cell r="JY223">
            <v>7635</v>
          </cell>
          <cell r="JZ223">
            <v>6749</v>
          </cell>
          <cell r="KA223">
            <v>687</v>
          </cell>
          <cell r="KB223">
            <v>903.5</v>
          </cell>
          <cell r="KC223">
            <v>7826</v>
          </cell>
          <cell r="KD223">
            <v>7070791</v>
          </cell>
          <cell r="KE223">
            <v>63750</v>
          </cell>
          <cell r="KF223">
            <v>97434</v>
          </cell>
          <cell r="KG223">
            <v>1026223</v>
          </cell>
        </row>
        <row r="224">
          <cell r="E224">
            <v>4869</v>
          </cell>
          <cell r="F224">
            <v>4869</v>
          </cell>
          <cell r="G224" t="str">
            <v>OELWEIN</v>
          </cell>
          <cell r="H224" t="str">
            <v>Oelwein</v>
          </cell>
          <cell r="I224">
            <v>0</v>
          </cell>
          <cell r="J224">
            <v>0</v>
          </cell>
          <cell r="K224">
            <v>0</v>
          </cell>
          <cell r="L224">
            <v>4869</v>
          </cell>
          <cell r="M224">
            <v>4828826</v>
          </cell>
          <cell r="N224">
            <v>147932</v>
          </cell>
          <cell r="O224">
            <v>554109</v>
          </cell>
          <cell r="P224">
            <v>901044</v>
          </cell>
          <cell r="Q224">
            <v>139700</v>
          </cell>
          <cell r="R224">
            <v>321362</v>
          </cell>
          <cell r="S224">
            <v>330733</v>
          </cell>
          <cell r="T224">
            <v>327722</v>
          </cell>
          <cell r="U224">
            <v>0</v>
          </cell>
          <cell r="V224">
            <v>12097246</v>
          </cell>
          <cell r="W224">
            <v>40905</v>
          </cell>
          <cell r="X224">
            <v>1688556</v>
          </cell>
          <cell r="Y224">
            <v>0</v>
          </cell>
          <cell r="Z224">
            <v>788436</v>
          </cell>
          <cell r="AA224">
            <v>1711186</v>
          </cell>
          <cell r="AB224">
            <v>23877757</v>
          </cell>
          <cell r="AC224">
            <v>0</v>
          </cell>
          <cell r="AD224">
            <v>970118</v>
          </cell>
          <cell r="AE224">
            <v>0</v>
          </cell>
          <cell r="AF224">
            <v>24847875</v>
          </cell>
          <cell r="AG224">
            <v>5448823</v>
          </cell>
          <cell r="AH224">
            <v>30296698</v>
          </cell>
          <cell r="AI224">
            <v>14983105</v>
          </cell>
          <cell r="AJ224">
            <v>897352</v>
          </cell>
          <cell r="AK224">
            <v>957228</v>
          </cell>
          <cell r="AL224">
            <v>587618</v>
          </cell>
          <cell r="AM224">
            <v>1188830</v>
          </cell>
          <cell r="AN224">
            <v>557955</v>
          </cell>
          <cell r="AO224">
            <v>2229220</v>
          </cell>
          <cell r="AP224">
            <v>708399</v>
          </cell>
          <cell r="AQ224">
            <v>0</v>
          </cell>
          <cell r="AR224">
            <v>7126602</v>
          </cell>
          <cell r="AS224">
            <v>1445824</v>
          </cell>
          <cell r="AT224">
            <v>780500</v>
          </cell>
          <cell r="AU224">
            <v>949518</v>
          </cell>
          <cell r="AV224">
            <v>783205</v>
          </cell>
          <cell r="AW224">
            <v>2513223</v>
          </cell>
          <cell r="AX224">
            <v>26068754</v>
          </cell>
          <cell r="AY224">
            <v>970118</v>
          </cell>
          <cell r="AZ224">
            <v>27039021</v>
          </cell>
          <cell r="BA224">
            <v>3257677</v>
          </cell>
          <cell r="BB224">
            <v>30296698</v>
          </cell>
          <cell r="BC224">
            <v>0</v>
          </cell>
          <cell r="BD224">
            <v>0</v>
          </cell>
          <cell r="BE224">
            <v>149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20</v>
          </cell>
          <cell r="BZ224">
            <v>2024</v>
          </cell>
          <cell r="CA224">
            <v>2028</v>
          </cell>
          <cell r="CB224">
            <v>7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20</v>
          </cell>
          <cell r="CN224">
            <v>2021</v>
          </cell>
          <cell r="CO224">
            <v>2030</v>
          </cell>
          <cell r="CP224">
            <v>1.34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2.7</v>
          </cell>
          <cell r="CY224">
            <v>0</v>
          </cell>
          <cell r="CZ224">
            <v>1</v>
          </cell>
          <cell r="DA224">
            <v>723074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1</v>
          </cell>
          <cell r="DI224">
            <v>524845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3260686</v>
          </cell>
          <cell r="DY224">
            <v>372144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3632830</v>
          </cell>
          <cell r="EG224">
            <v>750000</v>
          </cell>
          <cell r="EH224">
            <v>0</v>
          </cell>
          <cell r="EI224">
            <v>3260686</v>
          </cell>
          <cell r="EJ224">
            <v>0</v>
          </cell>
          <cell r="EK224">
            <v>459963</v>
          </cell>
          <cell r="EL224">
            <v>459963</v>
          </cell>
          <cell r="EM224">
            <v>133230</v>
          </cell>
          <cell r="EN224">
            <v>593193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4976021</v>
          </cell>
          <cell r="EV224">
            <v>0</v>
          </cell>
          <cell r="EW224">
            <v>9.7517399999999999</v>
          </cell>
          <cell r="EX224">
            <v>2.0310100000000002</v>
          </cell>
          <cell r="EY224">
            <v>0</v>
          </cell>
          <cell r="EZ224">
            <v>0</v>
          </cell>
          <cell r="FA224">
            <v>1.1392899999999999</v>
          </cell>
          <cell r="FB224">
            <v>0.33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13.252039999999999</v>
          </cell>
          <cell r="FH224">
            <v>0</v>
          </cell>
          <cell r="FI224">
            <v>0</v>
          </cell>
          <cell r="FJ224">
            <v>8.8299699999999994</v>
          </cell>
          <cell r="FK224">
            <v>0.92176999999999998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14694849</v>
          </cell>
          <cell r="GK224">
            <v>7419</v>
          </cell>
          <cell r="GL224">
            <v>9942944</v>
          </cell>
          <cell r="GM224">
            <v>0</v>
          </cell>
          <cell r="GN224">
            <v>137415</v>
          </cell>
          <cell r="GO224">
            <v>2001498</v>
          </cell>
          <cell r="GP224">
            <v>544849</v>
          </cell>
          <cell r="GQ224">
            <v>0</v>
          </cell>
          <cell r="GR224">
            <v>81547</v>
          </cell>
          <cell r="GS224">
            <v>90868</v>
          </cell>
          <cell r="GT224">
            <v>0</v>
          </cell>
          <cell r="GU224">
            <v>368614</v>
          </cell>
          <cell r="GV224">
            <v>0</v>
          </cell>
          <cell r="GW224">
            <v>0</v>
          </cell>
          <cell r="GX224">
            <v>0</v>
          </cell>
          <cell r="GY224">
            <v>7238</v>
          </cell>
          <cell r="GZ224">
            <v>14694849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434934</v>
          </cell>
          <cell r="HG224">
            <v>0</v>
          </cell>
          <cell r="HH224">
            <v>84247</v>
          </cell>
          <cell r="HI224">
            <v>129728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10131966</v>
          </cell>
          <cell r="HO224">
            <v>0</v>
          </cell>
          <cell r="HP224">
            <v>106859</v>
          </cell>
          <cell r="HQ224">
            <v>2038466</v>
          </cell>
          <cell r="HR224">
            <v>554510</v>
          </cell>
          <cell r="HS224">
            <v>0</v>
          </cell>
          <cell r="HT224">
            <v>83233</v>
          </cell>
          <cell r="HU224">
            <v>92723</v>
          </cell>
          <cell r="HV224">
            <v>0</v>
          </cell>
          <cell r="HW224">
            <v>373829</v>
          </cell>
          <cell r="HX224">
            <v>0</v>
          </cell>
          <cell r="HY224">
            <v>0</v>
          </cell>
          <cell r="HZ224">
            <v>0</v>
          </cell>
          <cell r="IA224">
            <v>-11477</v>
          </cell>
          <cell r="IB224">
            <v>14901629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437032</v>
          </cell>
          <cell r="II224">
            <v>0</v>
          </cell>
          <cell r="IJ224">
            <v>102876</v>
          </cell>
          <cell r="IK224">
            <v>141248</v>
          </cell>
          <cell r="IL224">
            <v>0</v>
          </cell>
          <cell r="IM224">
            <v>0</v>
          </cell>
          <cell r="IN224">
            <v>0</v>
          </cell>
          <cell r="IO224">
            <v>0</v>
          </cell>
          <cell r="IP224">
            <v>14901629</v>
          </cell>
          <cell r="IQ224">
            <v>0</v>
          </cell>
          <cell r="IR224">
            <v>0</v>
          </cell>
          <cell r="IS224">
            <v>4.53</v>
          </cell>
          <cell r="IT224">
            <v>7</v>
          </cell>
          <cell r="IU224">
            <v>8.0449999999999999</v>
          </cell>
          <cell r="IV224">
            <v>1.41</v>
          </cell>
          <cell r="IW224">
            <v>1318.9</v>
          </cell>
          <cell r="IX224">
            <v>0</v>
          </cell>
          <cell r="IY224">
            <v>19.5</v>
          </cell>
          <cell r="IZ224">
            <v>0</v>
          </cell>
          <cell r="JA224">
            <v>0</v>
          </cell>
          <cell r="JB224">
            <v>0</v>
          </cell>
          <cell r="JC224">
            <v>1483</v>
          </cell>
          <cell r="JD224">
            <v>1503</v>
          </cell>
          <cell r="JE224">
            <v>0</v>
          </cell>
          <cell r="JF224">
            <v>0</v>
          </cell>
          <cell r="JG224">
            <v>4.1500000000000004</v>
          </cell>
          <cell r="JH224">
            <v>266.77999999999997</v>
          </cell>
          <cell r="JI224">
            <v>68.5</v>
          </cell>
          <cell r="JJ224">
            <v>62.92</v>
          </cell>
          <cell r="JK224">
            <v>135.36000000000001</v>
          </cell>
          <cell r="JL224">
            <v>60.28</v>
          </cell>
          <cell r="JM224">
            <v>62.94</v>
          </cell>
          <cell r="JN224">
            <v>145.44</v>
          </cell>
          <cell r="JO224">
            <v>268.66000000000003</v>
          </cell>
          <cell r="JP224">
            <v>4.38</v>
          </cell>
          <cell r="JQ224">
            <v>1.93</v>
          </cell>
          <cell r="JR224">
            <v>12</v>
          </cell>
          <cell r="JS224">
            <v>0</v>
          </cell>
          <cell r="JT224">
            <v>7641</v>
          </cell>
          <cell r="JU224">
            <v>7.7590000000000003</v>
          </cell>
          <cell r="JV224">
            <v>68213</v>
          </cell>
          <cell r="JW224">
            <v>1326</v>
          </cell>
          <cell r="JX224">
            <v>-1.4039999999999999</v>
          </cell>
          <cell r="JY224">
            <v>-10728</v>
          </cell>
          <cell r="JZ224">
            <v>-9476</v>
          </cell>
          <cell r="KA224">
            <v>1479</v>
          </cell>
          <cell r="KB224">
            <v>1318.9</v>
          </cell>
          <cell r="KC224">
            <v>7832</v>
          </cell>
          <cell r="KD224">
            <v>10329625</v>
          </cell>
          <cell r="KE224">
            <v>0</v>
          </cell>
          <cell r="KF224">
            <v>110188</v>
          </cell>
          <cell r="KG224">
            <v>2104145</v>
          </cell>
        </row>
        <row r="225">
          <cell r="E225">
            <v>4878</v>
          </cell>
          <cell r="F225">
            <v>4878</v>
          </cell>
          <cell r="G225" t="str">
            <v>OGDEN</v>
          </cell>
          <cell r="H225" t="str">
            <v>Ogden</v>
          </cell>
          <cell r="I225">
            <v>0</v>
          </cell>
          <cell r="J225">
            <v>0</v>
          </cell>
          <cell r="K225">
            <v>0</v>
          </cell>
          <cell r="L225">
            <v>4878</v>
          </cell>
          <cell r="M225">
            <v>5468123</v>
          </cell>
          <cell r="N225">
            <v>35162</v>
          </cell>
          <cell r="O225">
            <v>189005</v>
          </cell>
          <cell r="P225">
            <v>1400000</v>
          </cell>
          <cell r="Q225">
            <v>167000</v>
          </cell>
          <cell r="R225">
            <v>225000</v>
          </cell>
          <cell r="S225">
            <v>152000</v>
          </cell>
          <cell r="T225">
            <v>152000</v>
          </cell>
          <cell r="U225">
            <v>0</v>
          </cell>
          <cell r="V225">
            <v>3473952</v>
          </cell>
          <cell r="W225">
            <v>10688</v>
          </cell>
          <cell r="X225">
            <v>760479</v>
          </cell>
          <cell r="Y225">
            <v>0</v>
          </cell>
          <cell r="Z225">
            <v>80000</v>
          </cell>
          <cell r="AA225">
            <v>350000</v>
          </cell>
          <cell r="AB225">
            <v>12463409</v>
          </cell>
          <cell r="AC225">
            <v>585744</v>
          </cell>
          <cell r="AD225">
            <v>5000</v>
          </cell>
          <cell r="AE225">
            <v>0</v>
          </cell>
          <cell r="AF225">
            <v>13054153</v>
          </cell>
          <cell r="AG225">
            <v>7083920</v>
          </cell>
          <cell r="AH225">
            <v>20138073</v>
          </cell>
          <cell r="AI225">
            <v>6530000</v>
          </cell>
          <cell r="AJ225">
            <v>350000</v>
          </cell>
          <cell r="AK225">
            <v>475000</v>
          </cell>
          <cell r="AL225">
            <v>355000</v>
          </cell>
          <cell r="AM225">
            <v>625000</v>
          </cell>
          <cell r="AN225">
            <v>300000</v>
          </cell>
          <cell r="AO225">
            <v>1326392</v>
          </cell>
          <cell r="AP225">
            <v>425000</v>
          </cell>
          <cell r="AQ225">
            <v>0</v>
          </cell>
          <cell r="AR225">
            <v>3856392</v>
          </cell>
          <cell r="AS225">
            <v>640000</v>
          </cell>
          <cell r="AT225">
            <v>600000</v>
          </cell>
          <cell r="AU225">
            <v>1333370</v>
          </cell>
          <cell r="AV225">
            <v>303066</v>
          </cell>
          <cell r="AW225">
            <v>2236436</v>
          </cell>
          <cell r="AX225">
            <v>13262828</v>
          </cell>
          <cell r="AY225">
            <v>536744</v>
          </cell>
          <cell r="AZ225">
            <v>13799572</v>
          </cell>
          <cell r="BA225">
            <v>6338501</v>
          </cell>
          <cell r="BB225">
            <v>20138073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20</v>
          </cell>
          <cell r="BZ225">
            <v>2022</v>
          </cell>
          <cell r="CA225">
            <v>2026</v>
          </cell>
          <cell r="CB225">
            <v>10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2019</v>
          </cell>
          <cell r="CO225">
            <v>2028</v>
          </cell>
          <cell r="CP225">
            <v>1.34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0.13500000000000001</v>
          </cell>
          <cell r="CX225">
            <v>2.7</v>
          </cell>
          <cell r="CY225">
            <v>0</v>
          </cell>
          <cell r="CZ225">
            <v>4</v>
          </cell>
          <cell r="DA225">
            <v>461969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545109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2953442</v>
          </cell>
          <cell r="DY225">
            <v>191091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3144533</v>
          </cell>
          <cell r="EG225">
            <v>500000</v>
          </cell>
          <cell r="EH225">
            <v>0</v>
          </cell>
          <cell r="EI225">
            <v>2953442</v>
          </cell>
          <cell r="EJ225">
            <v>0</v>
          </cell>
          <cell r="EK225">
            <v>545109</v>
          </cell>
          <cell r="EL225">
            <v>545109</v>
          </cell>
          <cell r="EM225">
            <v>134243</v>
          </cell>
          <cell r="EN225">
            <v>679352</v>
          </cell>
          <cell r="EO225">
            <v>0</v>
          </cell>
          <cell r="EP225">
            <v>0</v>
          </cell>
          <cell r="EQ225">
            <v>0</v>
          </cell>
          <cell r="ER225">
            <v>54810</v>
          </cell>
          <cell r="ES225">
            <v>1098355</v>
          </cell>
          <cell r="ET225">
            <v>0</v>
          </cell>
          <cell r="EU225">
            <v>5477048</v>
          </cell>
          <cell r="EV225">
            <v>0</v>
          </cell>
          <cell r="EW225">
            <v>7.7441599999999999</v>
          </cell>
          <cell r="EX225">
            <v>1.2315199999999999</v>
          </cell>
          <cell r="EY225">
            <v>0</v>
          </cell>
          <cell r="EZ225">
            <v>0</v>
          </cell>
          <cell r="FA225">
            <v>1.34</v>
          </cell>
          <cell r="FB225">
            <v>0.33</v>
          </cell>
          <cell r="FC225">
            <v>0</v>
          </cell>
          <cell r="FD225">
            <v>0.13500000000000001</v>
          </cell>
          <cell r="FE225">
            <v>2.7</v>
          </cell>
          <cell r="FF225">
            <v>0</v>
          </cell>
          <cell r="FG225">
            <v>13.48068</v>
          </cell>
          <cell r="FH225">
            <v>0</v>
          </cell>
          <cell r="FI225">
            <v>0</v>
          </cell>
          <cell r="FJ225">
            <v>7.2744200000000001</v>
          </cell>
          <cell r="FK225">
            <v>0.46973999999999999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6168664</v>
          </cell>
          <cell r="GK225">
            <v>7413</v>
          </cell>
          <cell r="GL225">
            <v>4461885</v>
          </cell>
          <cell r="GM225">
            <v>0</v>
          </cell>
          <cell r="GN225">
            <v>176711</v>
          </cell>
          <cell r="GO225">
            <v>345816</v>
          </cell>
          <cell r="GP225">
            <v>205046</v>
          </cell>
          <cell r="GQ225">
            <v>0</v>
          </cell>
          <cell r="GR225">
            <v>37102</v>
          </cell>
          <cell r="GS225">
            <v>40748</v>
          </cell>
          <cell r="GT225">
            <v>0</v>
          </cell>
          <cell r="GU225">
            <v>217497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6168664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367570</v>
          </cell>
          <cell r="HG225">
            <v>0</v>
          </cell>
          <cell r="HH225">
            <v>33736</v>
          </cell>
          <cell r="HI225">
            <v>129728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4503123</v>
          </cell>
          <cell r="HO225">
            <v>3381</v>
          </cell>
          <cell r="HP225">
            <v>209130</v>
          </cell>
          <cell r="HQ225">
            <v>374497</v>
          </cell>
          <cell r="HR225">
            <v>208188</v>
          </cell>
          <cell r="HS225">
            <v>0</v>
          </cell>
          <cell r="HT225">
            <v>37410</v>
          </cell>
          <cell r="HU225">
            <v>41094</v>
          </cell>
          <cell r="HV225">
            <v>0</v>
          </cell>
          <cell r="HW225">
            <v>185266</v>
          </cell>
          <cell r="HX225">
            <v>0</v>
          </cell>
          <cell r="HY225">
            <v>0</v>
          </cell>
          <cell r="HZ225">
            <v>0</v>
          </cell>
          <cell r="IA225">
            <v>-623</v>
          </cell>
          <cell r="IB225">
            <v>6244127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377194</v>
          </cell>
          <cell r="II225">
            <v>0</v>
          </cell>
          <cell r="IJ225">
            <v>41558</v>
          </cell>
          <cell r="IK225">
            <v>164153</v>
          </cell>
          <cell r="IL225">
            <v>0</v>
          </cell>
          <cell r="IM225">
            <v>0</v>
          </cell>
          <cell r="IN225">
            <v>0</v>
          </cell>
          <cell r="IO225">
            <v>0</v>
          </cell>
          <cell r="IP225">
            <v>6244127</v>
          </cell>
          <cell r="IQ225">
            <v>0</v>
          </cell>
          <cell r="IR225">
            <v>0</v>
          </cell>
          <cell r="IS225">
            <v>24.99</v>
          </cell>
          <cell r="IT225">
            <v>13</v>
          </cell>
          <cell r="IU225">
            <v>2.1909999999999998</v>
          </cell>
          <cell r="IV225">
            <v>0.21</v>
          </cell>
          <cell r="IW225">
            <v>590.29999999999995</v>
          </cell>
          <cell r="IX225">
            <v>0</v>
          </cell>
          <cell r="IY225">
            <v>18</v>
          </cell>
          <cell r="IZ225">
            <v>0</v>
          </cell>
          <cell r="JA225">
            <v>0</v>
          </cell>
          <cell r="JB225">
            <v>0</v>
          </cell>
          <cell r="JC225">
            <v>0</v>
          </cell>
          <cell r="JD225">
            <v>0</v>
          </cell>
          <cell r="JE225">
            <v>0</v>
          </cell>
          <cell r="JF225">
            <v>0</v>
          </cell>
          <cell r="JG225">
            <v>0</v>
          </cell>
          <cell r="JH225">
            <v>49.05</v>
          </cell>
          <cell r="JI225">
            <v>15.07</v>
          </cell>
          <cell r="JJ225">
            <v>14.54</v>
          </cell>
          <cell r="JK225">
            <v>19.440000000000001</v>
          </cell>
          <cell r="JL225">
            <v>9.59</v>
          </cell>
          <cell r="JM225">
            <v>9.08</v>
          </cell>
          <cell r="JN225">
            <v>20.88</v>
          </cell>
          <cell r="JO225">
            <v>39.549999999999997</v>
          </cell>
          <cell r="JP225">
            <v>13.39</v>
          </cell>
          <cell r="JQ225">
            <v>0</v>
          </cell>
          <cell r="JR225">
            <v>17</v>
          </cell>
          <cell r="JS225">
            <v>0</v>
          </cell>
          <cell r="JT225">
            <v>7635</v>
          </cell>
          <cell r="JU225">
            <v>2.2240000000000002</v>
          </cell>
          <cell r="JV225">
            <v>3418</v>
          </cell>
          <cell r="JW225">
            <v>589.79999999999995</v>
          </cell>
          <cell r="JX225">
            <v>1</v>
          </cell>
          <cell r="JY225">
            <v>0</v>
          </cell>
          <cell r="JZ225">
            <v>6749</v>
          </cell>
          <cell r="KA225">
            <v>0</v>
          </cell>
          <cell r="KB225">
            <v>590.29999999999995</v>
          </cell>
          <cell r="KC225">
            <v>7826</v>
          </cell>
          <cell r="KD225">
            <v>4619688</v>
          </cell>
          <cell r="KE225">
            <v>0</v>
          </cell>
          <cell r="KF225">
            <v>122195</v>
          </cell>
          <cell r="KG225">
            <v>309518</v>
          </cell>
        </row>
        <row r="226">
          <cell r="E226">
            <v>4890</v>
          </cell>
          <cell r="F226">
            <v>4890</v>
          </cell>
          <cell r="G226" t="str">
            <v>OKOBOJI</v>
          </cell>
          <cell r="H226" t="str">
            <v>Okoboji</v>
          </cell>
          <cell r="I226">
            <v>0</v>
          </cell>
          <cell r="J226">
            <v>0</v>
          </cell>
          <cell r="K226">
            <v>0</v>
          </cell>
          <cell r="L226">
            <v>4890</v>
          </cell>
          <cell r="M226">
            <v>18346547</v>
          </cell>
          <cell r="N226">
            <v>63668</v>
          </cell>
          <cell r="O226">
            <v>239541</v>
          </cell>
          <cell r="P226">
            <v>1990000</v>
          </cell>
          <cell r="Q226">
            <v>694950</v>
          </cell>
          <cell r="R226">
            <v>330000</v>
          </cell>
          <cell r="S226">
            <v>232500</v>
          </cell>
          <cell r="T226">
            <v>225000</v>
          </cell>
          <cell r="U226">
            <v>2500</v>
          </cell>
          <cell r="V226">
            <v>829942</v>
          </cell>
          <cell r="W226">
            <v>6817</v>
          </cell>
          <cell r="X226">
            <v>1269300</v>
          </cell>
          <cell r="Y226">
            <v>0</v>
          </cell>
          <cell r="Z226">
            <v>185000</v>
          </cell>
          <cell r="AA226">
            <v>795000</v>
          </cell>
          <cell r="AB226">
            <v>25210765</v>
          </cell>
          <cell r="AC226">
            <v>0</v>
          </cell>
          <cell r="AD226">
            <v>1300000</v>
          </cell>
          <cell r="AE226">
            <v>8000</v>
          </cell>
          <cell r="AF226">
            <v>26518765</v>
          </cell>
          <cell r="AG226">
            <v>11158127</v>
          </cell>
          <cell r="AH226">
            <v>37676892</v>
          </cell>
          <cell r="AI226">
            <v>12180000</v>
          </cell>
          <cell r="AJ226">
            <v>380000</v>
          </cell>
          <cell r="AK226">
            <v>163000</v>
          </cell>
          <cell r="AL226">
            <v>541000</v>
          </cell>
          <cell r="AM226">
            <v>765000</v>
          </cell>
          <cell r="AN226">
            <v>604000</v>
          </cell>
          <cell r="AO226">
            <v>1605000</v>
          </cell>
          <cell r="AP226">
            <v>722000</v>
          </cell>
          <cell r="AQ226">
            <v>0</v>
          </cell>
          <cell r="AR226">
            <v>4780000</v>
          </cell>
          <cell r="AS226">
            <v>642500</v>
          </cell>
          <cell r="AT226">
            <v>4740000</v>
          </cell>
          <cell r="AU226">
            <v>3700000</v>
          </cell>
          <cell r="AV226">
            <v>584919</v>
          </cell>
          <cell r="AW226">
            <v>9024919</v>
          </cell>
          <cell r="AX226">
            <v>26627419</v>
          </cell>
          <cell r="AY226">
            <v>1254000</v>
          </cell>
          <cell r="AZ226">
            <v>27881419</v>
          </cell>
          <cell r="BA226">
            <v>9795473</v>
          </cell>
          <cell r="BB226">
            <v>37676892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20</v>
          </cell>
          <cell r="BZ226">
            <v>2023</v>
          </cell>
          <cell r="CA226">
            <v>2027</v>
          </cell>
          <cell r="CB226">
            <v>10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2.7</v>
          </cell>
          <cell r="CY226">
            <v>0</v>
          </cell>
          <cell r="CZ226">
            <v>1</v>
          </cell>
          <cell r="DA226">
            <v>821876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10778176</v>
          </cell>
          <cell r="DY226">
            <v>659844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11438020</v>
          </cell>
          <cell r="EG226">
            <v>761081</v>
          </cell>
          <cell r="EH226">
            <v>0</v>
          </cell>
          <cell r="EI226">
            <v>10778176</v>
          </cell>
          <cell r="EJ226">
            <v>0</v>
          </cell>
          <cell r="EK226">
            <v>0</v>
          </cell>
          <cell r="EL226">
            <v>0</v>
          </cell>
          <cell r="EM226">
            <v>676510</v>
          </cell>
          <cell r="EN226">
            <v>676510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5534600</v>
          </cell>
          <cell r="ET226">
            <v>0</v>
          </cell>
          <cell r="EU226">
            <v>18410205</v>
          </cell>
          <cell r="EV226">
            <v>0</v>
          </cell>
          <cell r="EW226">
            <v>5.8354299999999997</v>
          </cell>
          <cell r="EX226">
            <v>0.38933000000000001</v>
          </cell>
          <cell r="EY226">
            <v>0</v>
          </cell>
          <cell r="EZ226">
            <v>0</v>
          </cell>
          <cell r="FA226">
            <v>0</v>
          </cell>
          <cell r="FB226">
            <v>0.33</v>
          </cell>
          <cell r="FC226">
            <v>0</v>
          </cell>
          <cell r="FD226">
            <v>0</v>
          </cell>
          <cell r="FE226">
            <v>2.6997599999999999</v>
          </cell>
          <cell r="FF226">
            <v>0</v>
          </cell>
          <cell r="FG226">
            <v>9.2545199999999994</v>
          </cell>
          <cell r="FH226">
            <v>0</v>
          </cell>
          <cell r="FI226">
            <v>0</v>
          </cell>
          <cell r="FJ226">
            <v>5.51356</v>
          </cell>
          <cell r="FK226">
            <v>0.32186999999999999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10823595</v>
          </cell>
          <cell r="GK226">
            <v>7413</v>
          </cell>
          <cell r="GL226">
            <v>7733242</v>
          </cell>
          <cell r="GM226">
            <v>0</v>
          </cell>
          <cell r="GN226">
            <v>114160</v>
          </cell>
          <cell r="GO226">
            <v>888374</v>
          </cell>
          <cell r="GP226">
            <v>388653</v>
          </cell>
          <cell r="GQ226">
            <v>0</v>
          </cell>
          <cell r="GR226">
            <v>63624</v>
          </cell>
          <cell r="GS226">
            <v>71295</v>
          </cell>
          <cell r="GT226">
            <v>0</v>
          </cell>
          <cell r="GU226">
            <v>369421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10823595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721743</v>
          </cell>
          <cell r="HG226">
            <v>0</v>
          </cell>
          <cell r="HH226">
            <v>51208</v>
          </cell>
          <cell r="HI226">
            <v>248336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8137383</v>
          </cell>
          <cell r="HO226">
            <v>0</v>
          </cell>
          <cell r="HP226">
            <v>121442</v>
          </cell>
          <cell r="HQ226">
            <v>984991</v>
          </cell>
          <cell r="HR226">
            <v>410883</v>
          </cell>
          <cell r="HS226">
            <v>0</v>
          </cell>
          <cell r="HT226">
            <v>67021</v>
          </cell>
          <cell r="HU226">
            <v>75072</v>
          </cell>
          <cell r="HV226">
            <v>0</v>
          </cell>
          <cell r="HW226">
            <v>387138</v>
          </cell>
          <cell r="HX226">
            <v>0</v>
          </cell>
          <cell r="HY226">
            <v>0</v>
          </cell>
          <cell r="HZ226">
            <v>0</v>
          </cell>
          <cell r="IA226">
            <v>-22387</v>
          </cell>
          <cell r="IB226">
            <v>11411934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757671</v>
          </cell>
          <cell r="II226">
            <v>0</v>
          </cell>
          <cell r="IJ226">
            <v>60802</v>
          </cell>
          <cell r="IK226">
            <v>259590</v>
          </cell>
          <cell r="IL226">
            <v>0</v>
          </cell>
          <cell r="IM226">
            <v>0</v>
          </cell>
          <cell r="IN226">
            <v>0</v>
          </cell>
          <cell r="IO226">
            <v>0</v>
          </cell>
          <cell r="IP226">
            <v>11411934</v>
          </cell>
          <cell r="IQ226">
            <v>0</v>
          </cell>
          <cell r="IR226">
            <v>0</v>
          </cell>
          <cell r="IS226">
            <v>8.11</v>
          </cell>
          <cell r="IT226">
            <v>6</v>
          </cell>
          <cell r="IU226">
            <v>4.9660000000000002</v>
          </cell>
          <cell r="IV226">
            <v>2.83</v>
          </cell>
          <cell r="IW226">
            <v>1024.4000000000001</v>
          </cell>
          <cell r="IX226">
            <v>0</v>
          </cell>
          <cell r="IY226">
            <v>31</v>
          </cell>
          <cell r="IZ226">
            <v>0</v>
          </cell>
          <cell r="JA226">
            <v>0</v>
          </cell>
          <cell r="JB226">
            <v>0</v>
          </cell>
          <cell r="JC226">
            <v>0</v>
          </cell>
          <cell r="JD226">
            <v>0</v>
          </cell>
          <cell r="JE226">
            <v>0</v>
          </cell>
          <cell r="JF226">
            <v>0</v>
          </cell>
          <cell r="JG226">
            <v>0</v>
          </cell>
          <cell r="JH226">
            <v>129.01</v>
          </cell>
          <cell r="JI226">
            <v>26.03</v>
          </cell>
          <cell r="JJ226">
            <v>45.38</v>
          </cell>
          <cell r="JK226">
            <v>57.6</v>
          </cell>
          <cell r="JL226">
            <v>35.619999999999997</v>
          </cell>
          <cell r="JM226">
            <v>36.299999999999997</v>
          </cell>
          <cell r="JN226">
            <v>44.64</v>
          </cell>
          <cell r="JO226">
            <v>116.56</v>
          </cell>
          <cell r="JP226">
            <v>12.83</v>
          </cell>
          <cell r="JQ226">
            <v>1.05</v>
          </cell>
          <cell r="JR226">
            <v>8</v>
          </cell>
          <cell r="JS226">
            <v>0</v>
          </cell>
          <cell r="JT226">
            <v>7635</v>
          </cell>
          <cell r="JU226">
            <v>4.6079999999999997</v>
          </cell>
          <cell r="JV226">
            <v>1371</v>
          </cell>
          <cell r="JW226">
            <v>1065.8</v>
          </cell>
          <cell r="JX226">
            <v>0.156</v>
          </cell>
          <cell r="JY226">
            <v>1191</v>
          </cell>
          <cell r="JZ226">
            <v>1053</v>
          </cell>
          <cell r="KA226">
            <v>0</v>
          </cell>
          <cell r="KB226">
            <v>1024.4000000000001</v>
          </cell>
          <cell r="KC226">
            <v>7826</v>
          </cell>
          <cell r="KD226">
            <v>8016954</v>
          </cell>
          <cell r="KE226">
            <v>201803</v>
          </cell>
          <cell r="KF226">
            <v>144687</v>
          </cell>
          <cell r="KG226">
            <v>912199</v>
          </cell>
        </row>
        <row r="227">
          <cell r="E227">
            <v>4905</v>
          </cell>
          <cell r="F227">
            <v>4905</v>
          </cell>
          <cell r="G227" t="str">
            <v>OLIN</v>
          </cell>
          <cell r="H227" t="str">
            <v>Olin</v>
          </cell>
          <cell r="I227">
            <v>0</v>
          </cell>
          <cell r="J227">
            <v>0</v>
          </cell>
          <cell r="K227">
            <v>0</v>
          </cell>
          <cell r="L227">
            <v>4905</v>
          </cell>
          <cell r="M227">
            <v>1313275</v>
          </cell>
          <cell r="N227">
            <v>26963</v>
          </cell>
          <cell r="O227">
            <v>11357</v>
          </cell>
          <cell r="P227">
            <v>30000</v>
          </cell>
          <cell r="Q227">
            <v>50875</v>
          </cell>
          <cell r="R227">
            <v>35000</v>
          </cell>
          <cell r="S227">
            <v>7000</v>
          </cell>
          <cell r="T227">
            <v>44560</v>
          </cell>
          <cell r="U227">
            <v>0</v>
          </cell>
          <cell r="V227">
            <v>1455560</v>
          </cell>
          <cell r="W227">
            <v>4190</v>
          </cell>
          <cell r="X227">
            <v>413713</v>
          </cell>
          <cell r="Y227">
            <v>0</v>
          </cell>
          <cell r="Z227">
            <v>52000</v>
          </cell>
          <cell r="AA227">
            <v>250000</v>
          </cell>
          <cell r="AB227">
            <v>3694493</v>
          </cell>
          <cell r="AC227">
            <v>0</v>
          </cell>
          <cell r="AD227">
            <v>0</v>
          </cell>
          <cell r="AE227">
            <v>0</v>
          </cell>
          <cell r="AF227">
            <v>3694493</v>
          </cell>
          <cell r="AG227">
            <v>5329733</v>
          </cell>
          <cell r="AH227">
            <v>9024226</v>
          </cell>
          <cell r="AI227">
            <v>2421200</v>
          </cell>
          <cell r="AJ227">
            <v>58000</v>
          </cell>
          <cell r="AK227">
            <v>55000</v>
          </cell>
          <cell r="AL227">
            <v>64000</v>
          </cell>
          <cell r="AM227">
            <v>173000</v>
          </cell>
          <cell r="AN227">
            <v>132000</v>
          </cell>
          <cell r="AO227">
            <v>325900</v>
          </cell>
          <cell r="AP227">
            <v>177000</v>
          </cell>
          <cell r="AQ227">
            <v>0</v>
          </cell>
          <cell r="AR227">
            <v>984900</v>
          </cell>
          <cell r="AS227">
            <v>105000</v>
          </cell>
          <cell r="AT227">
            <v>85000</v>
          </cell>
          <cell r="AU227">
            <v>0</v>
          </cell>
          <cell r="AV227">
            <v>109439</v>
          </cell>
          <cell r="AW227">
            <v>194439</v>
          </cell>
          <cell r="AX227">
            <v>3705539</v>
          </cell>
          <cell r="AY227">
            <v>0</v>
          </cell>
          <cell r="AZ227">
            <v>3705539</v>
          </cell>
          <cell r="BA227">
            <v>5318687</v>
          </cell>
          <cell r="BB227">
            <v>9024226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20</v>
          </cell>
          <cell r="BZ227">
            <v>2024</v>
          </cell>
          <cell r="CA227">
            <v>2028</v>
          </cell>
          <cell r="CB227">
            <v>10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2019</v>
          </cell>
          <cell r="CO227">
            <v>2028</v>
          </cell>
          <cell r="CP227">
            <v>0.67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0.13500000000000001</v>
          </cell>
          <cell r="CX227">
            <v>0</v>
          </cell>
          <cell r="CY227">
            <v>0</v>
          </cell>
          <cell r="CZ227">
            <v>1</v>
          </cell>
          <cell r="DA227">
            <v>166180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81500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1077190</v>
          </cell>
          <cell r="DY227">
            <v>124939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1202129</v>
          </cell>
          <cell r="EG227">
            <v>0</v>
          </cell>
          <cell r="EH227">
            <v>0</v>
          </cell>
          <cell r="EI227">
            <v>1077190</v>
          </cell>
          <cell r="EJ227">
            <v>0</v>
          </cell>
          <cell r="EK227">
            <v>81500</v>
          </cell>
          <cell r="EL227">
            <v>81500</v>
          </cell>
          <cell r="EM227">
            <v>40142</v>
          </cell>
          <cell r="EN227">
            <v>121642</v>
          </cell>
          <cell r="EO227">
            <v>0</v>
          </cell>
          <cell r="EP227">
            <v>0</v>
          </cell>
          <cell r="EQ227">
            <v>0</v>
          </cell>
          <cell r="ER227">
            <v>16422</v>
          </cell>
          <cell r="ES227">
            <v>0</v>
          </cell>
          <cell r="ET227">
            <v>0</v>
          </cell>
          <cell r="EU227">
            <v>1340193</v>
          </cell>
          <cell r="EV227">
            <v>0</v>
          </cell>
          <cell r="EW227">
            <v>9.8825000000000003</v>
          </cell>
          <cell r="EX227">
            <v>0</v>
          </cell>
          <cell r="EY227">
            <v>0</v>
          </cell>
          <cell r="EZ227">
            <v>0</v>
          </cell>
          <cell r="FA227">
            <v>0.67</v>
          </cell>
          <cell r="FB227">
            <v>0.33</v>
          </cell>
          <cell r="FC227">
            <v>0</v>
          </cell>
          <cell r="FD227">
            <v>0.13500000000000001</v>
          </cell>
          <cell r="FE227">
            <v>0</v>
          </cell>
          <cell r="FF227">
            <v>0</v>
          </cell>
          <cell r="FG227">
            <v>11.0175</v>
          </cell>
          <cell r="FH227">
            <v>0</v>
          </cell>
          <cell r="FI227">
            <v>0</v>
          </cell>
          <cell r="FJ227">
            <v>8.8553999999999995</v>
          </cell>
          <cell r="FK227">
            <v>1.0270999999999999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2325823</v>
          </cell>
          <cell r="GK227">
            <v>7413</v>
          </cell>
          <cell r="GL227">
            <v>1586382</v>
          </cell>
          <cell r="GM227">
            <v>4859</v>
          </cell>
          <cell r="GN227">
            <v>171759</v>
          </cell>
          <cell r="GO227">
            <v>182582</v>
          </cell>
          <cell r="GP227">
            <v>77140</v>
          </cell>
          <cell r="GQ227">
            <v>1362</v>
          </cell>
          <cell r="GR227">
            <v>13156</v>
          </cell>
          <cell r="GS227">
            <v>14460</v>
          </cell>
          <cell r="GT227">
            <v>0</v>
          </cell>
          <cell r="GU227">
            <v>5897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2325823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128875</v>
          </cell>
          <cell r="HG227">
            <v>0</v>
          </cell>
          <cell r="HH227">
            <v>15450</v>
          </cell>
          <cell r="HI227">
            <v>33359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1645343</v>
          </cell>
          <cell r="HO227">
            <v>0</v>
          </cell>
          <cell r="HP227">
            <v>183545</v>
          </cell>
          <cell r="HQ227">
            <v>172475</v>
          </cell>
          <cell r="HR227">
            <v>79279</v>
          </cell>
          <cell r="HS227">
            <v>0</v>
          </cell>
          <cell r="HT227">
            <v>13737</v>
          </cell>
          <cell r="HU227">
            <v>15101</v>
          </cell>
          <cell r="HV227">
            <v>0</v>
          </cell>
          <cell r="HW227">
            <v>77804</v>
          </cell>
          <cell r="HX227">
            <v>0</v>
          </cell>
          <cell r="HY227">
            <v>0</v>
          </cell>
          <cell r="HZ227">
            <v>0</v>
          </cell>
          <cell r="IA227">
            <v>-200</v>
          </cell>
          <cell r="IB227">
            <v>2461129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133108</v>
          </cell>
          <cell r="II227">
            <v>0</v>
          </cell>
          <cell r="IJ227">
            <v>19148</v>
          </cell>
          <cell r="IK227">
            <v>38175</v>
          </cell>
          <cell r="IL227">
            <v>0</v>
          </cell>
          <cell r="IM227">
            <v>0</v>
          </cell>
          <cell r="IN227">
            <v>0</v>
          </cell>
          <cell r="IO227">
            <v>0</v>
          </cell>
          <cell r="IP227">
            <v>2461129</v>
          </cell>
          <cell r="IQ227">
            <v>0</v>
          </cell>
          <cell r="IR227">
            <v>0</v>
          </cell>
          <cell r="IS227">
            <v>22.63</v>
          </cell>
          <cell r="IT227">
            <v>5</v>
          </cell>
          <cell r="IU227">
            <v>1.2</v>
          </cell>
          <cell r="IV227">
            <v>0.21</v>
          </cell>
          <cell r="IW227">
            <v>193.6</v>
          </cell>
          <cell r="IX227">
            <v>0</v>
          </cell>
          <cell r="IY227">
            <v>5</v>
          </cell>
          <cell r="IZ227">
            <v>0</v>
          </cell>
          <cell r="JA227">
            <v>0</v>
          </cell>
          <cell r="JB227">
            <v>0</v>
          </cell>
          <cell r="JC227">
            <v>93</v>
          </cell>
          <cell r="JD227">
            <v>91</v>
          </cell>
          <cell r="JE227">
            <v>0</v>
          </cell>
          <cell r="JF227">
            <v>0</v>
          </cell>
          <cell r="JG227">
            <v>0.25</v>
          </cell>
          <cell r="JH227">
            <v>22.59</v>
          </cell>
          <cell r="JI227">
            <v>2.74</v>
          </cell>
          <cell r="JJ227">
            <v>5.45</v>
          </cell>
          <cell r="JK227">
            <v>14.4</v>
          </cell>
          <cell r="JL227">
            <v>2.74</v>
          </cell>
          <cell r="JM227">
            <v>7.27</v>
          </cell>
          <cell r="JN227">
            <v>13.68</v>
          </cell>
          <cell r="JO227">
            <v>23.69</v>
          </cell>
          <cell r="JP227">
            <v>22.59</v>
          </cell>
          <cell r="JQ227">
            <v>0</v>
          </cell>
          <cell r="JR227">
            <v>5</v>
          </cell>
          <cell r="JS227">
            <v>0</v>
          </cell>
          <cell r="JT227">
            <v>7635</v>
          </cell>
          <cell r="JU227">
            <v>1.0489999999999999</v>
          </cell>
          <cell r="JV227">
            <v>7050</v>
          </cell>
          <cell r="JW227">
            <v>215.5</v>
          </cell>
          <cell r="JX227">
            <v>-0.05</v>
          </cell>
          <cell r="JY227">
            <v>-382</v>
          </cell>
          <cell r="JZ227">
            <v>-337</v>
          </cell>
          <cell r="KA227">
            <v>85</v>
          </cell>
          <cell r="KB227">
            <v>193.6</v>
          </cell>
          <cell r="KC227">
            <v>7826</v>
          </cell>
          <cell r="KD227">
            <v>1515114</v>
          </cell>
          <cell r="KE227">
            <v>146682</v>
          </cell>
          <cell r="KF227">
            <v>184999</v>
          </cell>
          <cell r="KG227">
            <v>185398</v>
          </cell>
        </row>
        <row r="228">
          <cell r="E228">
            <v>4978</v>
          </cell>
          <cell r="F228">
            <v>4978</v>
          </cell>
          <cell r="G228" t="str">
            <v>ORIENT-MACKSBURG</v>
          </cell>
          <cell r="H228" t="str">
            <v>Orient-Macksburg</v>
          </cell>
          <cell r="I228">
            <v>0</v>
          </cell>
          <cell r="J228">
            <v>0</v>
          </cell>
          <cell r="K228">
            <v>0</v>
          </cell>
          <cell r="L228">
            <v>4978</v>
          </cell>
          <cell r="M228">
            <v>2264221</v>
          </cell>
          <cell r="N228">
            <v>205069</v>
          </cell>
          <cell r="O228">
            <v>107546</v>
          </cell>
          <cell r="P228">
            <v>325000</v>
          </cell>
          <cell r="Q228">
            <v>39550</v>
          </cell>
          <cell r="R228">
            <v>60000</v>
          </cell>
          <cell r="S228">
            <v>110000</v>
          </cell>
          <cell r="T228">
            <v>51000</v>
          </cell>
          <cell r="U228">
            <v>300</v>
          </cell>
          <cell r="V228">
            <v>680805</v>
          </cell>
          <cell r="W228">
            <v>1730</v>
          </cell>
          <cell r="X228">
            <v>285000</v>
          </cell>
          <cell r="Y228">
            <v>0</v>
          </cell>
          <cell r="Z228">
            <v>65000</v>
          </cell>
          <cell r="AA228">
            <v>170000</v>
          </cell>
          <cell r="AB228">
            <v>4365221</v>
          </cell>
          <cell r="AC228">
            <v>0</v>
          </cell>
          <cell r="AD228">
            <v>0</v>
          </cell>
          <cell r="AE228">
            <v>2500</v>
          </cell>
          <cell r="AF228">
            <v>4367721</v>
          </cell>
          <cell r="AG228">
            <v>657264</v>
          </cell>
          <cell r="AH228">
            <v>5024985</v>
          </cell>
          <cell r="AI228">
            <v>3357000</v>
          </cell>
          <cell r="AJ228">
            <v>63000</v>
          </cell>
          <cell r="AK228">
            <v>280000</v>
          </cell>
          <cell r="AL228">
            <v>183750</v>
          </cell>
          <cell r="AM228">
            <v>161500</v>
          </cell>
          <cell r="AN228">
            <v>93375</v>
          </cell>
          <cell r="AO228">
            <v>522500</v>
          </cell>
          <cell r="AP228">
            <v>267250</v>
          </cell>
          <cell r="AQ228">
            <v>0</v>
          </cell>
          <cell r="AR228">
            <v>1571375</v>
          </cell>
          <cell r="AS228">
            <v>170500</v>
          </cell>
          <cell r="AT228">
            <v>1000000</v>
          </cell>
          <cell r="AU228">
            <v>0</v>
          </cell>
          <cell r="AV228">
            <v>99314</v>
          </cell>
          <cell r="AW228">
            <v>1099314</v>
          </cell>
          <cell r="AX228">
            <v>6198189</v>
          </cell>
          <cell r="AY228">
            <v>0</v>
          </cell>
          <cell r="AZ228">
            <v>6198189</v>
          </cell>
          <cell r="BA228">
            <v>-1173204</v>
          </cell>
          <cell r="BB228">
            <v>5024985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20</v>
          </cell>
          <cell r="BZ228">
            <v>2022</v>
          </cell>
          <cell r="CA228">
            <v>2026</v>
          </cell>
          <cell r="CB228">
            <v>10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2024</v>
          </cell>
          <cell r="CO228">
            <v>2033</v>
          </cell>
          <cell r="CP228">
            <v>1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0.13500000000000001</v>
          </cell>
          <cell r="CX228">
            <v>2.7</v>
          </cell>
          <cell r="CY228">
            <v>0</v>
          </cell>
          <cell r="CZ228">
            <v>10</v>
          </cell>
          <cell r="DA228">
            <v>137339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308060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1387584</v>
          </cell>
          <cell r="DY228">
            <v>15215</v>
          </cell>
          <cell r="DZ228">
            <v>0</v>
          </cell>
          <cell r="EA228">
            <v>0</v>
          </cell>
          <cell r="EB228">
            <v>0</v>
          </cell>
          <cell r="EC228">
            <v>151650</v>
          </cell>
          <cell r="ED228">
            <v>152309</v>
          </cell>
          <cell r="EE228">
            <v>0</v>
          </cell>
          <cell r="EF228">
            <v>1706758</v>
          </cell>
          <cell r="EG228">
            <v>325000</v>
          </cell>
          <cell r="EH228">
            <v>0</v>
          </cell>
          <cell r="EI228">
            <v>1691543</v>
          </cell>
          <cell r="EJ228">
            <v>0</v>
          </cell>
          <cell r="EK228">
            <v>308060</v>
          </cell>
          <cell r="EL228">
            <v>308060</v>
          </cell>
          <cell r="EM228">
            <v>101660</v>
          </cell>
          <cell r="EN228">
            <v>409720</v>
          </cell>
          <cell r="EO228">
            <v>0</v>
          </cell>
          <cell r="EP228">
            <v>0</v>
          </cell>
          <cell r="EQ228">
            <v>0</v>
          </cell>
          <cell r="ER228">
            <v>27810</v>
          </cell>
          <cell r="ES228">
            <v>0</v>
          </cell>
          <cell r="ET228">
            <v>0</v>
          </cell>
          <cell r="EU228">
            <v>2469288</v>
          </cell>
          <cell r="EV228">
            <v>0</v>
          </cell>
          <cell r="EW228">
            <v>8.26065</v>
          </cell>
          <cell r="EX228">
            <v>1.57765</v>
          </cell>
          <cell r="EY228">
            <v>0</v>
          </cell>
          <cell r="EZ228">
            <v>0</v>
          </cell>
          <cell r="FA228">
            <v>1</v>
          </cell>
          <cell r="FB228">
            <v>0.33</v>
          </cell>
          <cell r="FC228">
            <v>0</v>
          </cell>
          <cell r="FD228">
            <v>0.13500000000000001</v>
          </cell>
          <cell r="FE228">
            <v>0</v>
          </cell>
          <cell r="FF228">
            <v>0</v>
          </cell>
          <cell r="FG228">
            <v>11.3033</v>
          </cell>
          <cell r="FH228">
            <v>0</v>
          </cell>
          <cell r="FI228">
            <v>0</v>
          </cell>
          <cell r="FJ228">
            <v>8.2112599999999993</v>
          </cell>
          <cell r="FK228">
            <v>4.9390000000000003E-2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2066751</v>
          </cell>
          <cell r="GK228">
            <v>7413</v>
          </cell>
          <cell r="GL228">
            <v>1311360</v>
          </cell>
          <cell r="GM228">
            <v>0</v>
          </cell>
          <cell r="GN228">
            <v>146985</v>
          </cell>
          <cell r="GO228">
            <v>244184</v>
          </cell>
          <cell r="GP228">
            <v>68034</v>
          </cell>
          <cell r="GQ228">
            <v>4732</v>
          </cell>
          <cell r="GR228">
            <v>10925</v>
          </cell>
          <cell r="GS228">
            <v>12078</v>
          </cell>
          <cell r="GT228">
            <v>0</v>
          </cell>
          <cell r="GU228">
            <v>32709</v>
          </cell>
          <cell r="GV228">
            <v>0</v>
          </cell>
          <cell r="GW228">
            <v>0</v>
          </cell>
          <cell r="GX228">
            <v>0</v>
          </cell>
          <cell r="GY228">
            <v>14454</v>
          </cell>
          <cell r="GZ228">
            <v>2066751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117590</v>
          </cell>
          <cell r="HG228">
            <v>0</v>
          </cell>
          <cell r="HH228">
            <v>14938</v>
          </cell>
          <cell r="HI228">
            <v>40772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1359794</v>
          </cell>
          <cell r="HO228">
            <v>0</v>
          </cell>
          <cell r="HP228">
            <v>183828</v>
          </cell>
          <cell r="HQ228">
            <v>299521</v>
          </cell>
          <cell r="HR228">
            <v>72575</v>
          </cell>
          <cell r="HS228">
            <v>191</v>
          </cell>
          <cell r="HT228">
            <v>11253</v>
          </cell>
          <cell r="HU228">
            <v>12440</v>
          </cell>
          <cell r="HV228">
            <v>0</v>
          </cell>
          <cell r="HW228">
            <v>18707</v>
          </cell>
          <cell r="HX228">
            <v>0</v>
          </cell>
          <cell r="HY228">
            <v>0</v>
          </cell>
          <cell r="HZ228">
            <v>0</v>
          </cell>
          <cell r="IA228">
            <v>-3373</v>
          </cell>
          <cell r="IB228">
            <v>2180739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122626</v>
          </cell>
          <cell r="II228">
            <v>0</v>
          </cell>
          <cell r="IJ228">
            <v>18609</v>
          </cell>
          <cell r="IK228">
            <v>15270</v>
          </cell>
          <cell r="IL228">
            <v>0</v>
          </cell>
          <cell r="IM228">
            <v>0</v>
          </cell>
          <cell r="IN228">
            <v>0</v>
          </cell>
          <cell r="IO228">
            <v>0</v>
          </cell>
          <cell r="IP228">
            <v>2180739</v>
          </cell>
          <cell r="IQ228">
            <v>0</v>
          </cell>
          <cell r="IR228">
            <v>0</v>
          </cell>
          <cell r="IS228">
            <v>22.98</v>
          </cell>
          <cell r="IT228">
            <v>3</v>
          </cell>
          <cell r="IU228">
            <v>1.097</v>
          </cell>
          <cell r="IV228">
            <v>0</v>
          </cell>
          <cell r="IW228">
            <v>163.9</v>
          </cell>
          <cell r="IX228">
            <v>0</v>
          </cell>
          <cell r="IY228">
            <v>5</v>
          </cell>
          <cell r="IZ228">
            <v>0</v>
          </cell>
          <cell r="JA228">
            <v>0</v>
          </cell>
          <cell r="JB228">
            <v>0</v>
          </cell>
          <cell r="JC228">
            <v>154</v>
          </cell>
          <cell r="JD228">
            <v>149</v>
          </cell>
          <cell r="JE228">
            <v>0</v>
          </cell>
          <cell r="JF228">
            <v>0</v>
          </cell>
          <cell r="JG228">
            <v>0.39</v>
          </cell>
          <cell r="JH228">
            <v>39.229999999999997</v>
          </cell>
          <cell r="JI228">
            <v>13.7</v>
          </cell>
          <cell r="JJ228">
            <v>9.69</v>
          </cell>
          <cell r="JK228">
            <v>15.84</v>
          </cell>
          <cell r="JL228">
            <v>8.2200000000000006</v>
          </cell>
          <cell r="JM228">
            <v>6.66</v>
          </cell>
          <cell r="JN228">
            <v>12.24</v>
          </cell>
          <cell r="JO228">
            <v>27.12</v>
          </cell>
          <cell r="JP228">
            <v>18.48</v>
          </cell>
          <cell r="JQ228">
            <v>0</v>
          </cell>
          <cell r="JR228">
            <v>7</v>
          </cell>
          <cell r="JS228">
            <v>0</v>
          </cell>
          <cell r="JT228">
            <v>7635</v>
          </cell>
          <cell r="JU228">
            <v>0.98</v>
          </cell>
          <cell r="JV228">
            <v>0</v>
          </cell>
          <cell r="JW228">
            <v>178.1</v>
          </cell>
          <cell r="JX228">
            <v>-0.13500000000000001</v>
          </cell>
          <cell r="JY228">
            <v>-1031</v>
          </cell>
          <cell r="JZ228">
            <v>-911</v>
          </cell>
          <cell r="KA228">
            <v>133</v>
          </cell>
          <cell r="KB228">
            <v>163.9</v>
          </cell>
          <cell r="KC228">
            <v>7826</v>
          </cell>
          <cell r="KD228">
            <v>1282681</v>
          </cell>
          <cell r="KE228">
            <v>90711</v>
          </cell>
          <cell r="KF228">
            <v>152294</v>
          </cell>
          <cell r="KG228">
            <v>212241</v>
          </cell>
        </row>
        <row r="229">
          <cell r="E229">
            <v>4995</v>
          </cell>
          <cell r="F229">
            <v>4995</v>
          </cell>
          <cell r="G229" t="str">
            <v>OSAGE</v>
          </cell>
          <cell r="H229" t="str">
            <v>Osage</v>
          </cell>
          <cell r="I229">
            <v>0</v>
          </cell>
          <cell r="J229">
            <v>0</v>
          </cell>
          <cell r="K229">
            <v>0</v>
          </cell>
          <cell r="L229">
            <v>4995</v>
          </cell>
          <cell r="M229">
            <v>5266550</v>
          </cell>
          <cell r="N229">
            <v>23391</v>
          </cell>
          <cell r="O229">
            <v>144192</v>
          </cell>
          <cell r="P229">
            <v>650000</v>
          </cell>
          <cell r="Q229">
            <v>331000</v>
          </cell>
          <cell r="R229">
            <v>320000</v>
          </cell>
          <cell r="S229">
            <v>625300</v>
          </cell>
          <cell r="T229">
            <v>142000</v>
          </cell>
          <cell r="U229">
            <v>0</v>
          </cell>
          <cell r="V229">
            <v>6473431</v>
          </cell>
          <cell r="W229">
            <v>23518</v>
          </cell>
          <cell r="X229">
            <v>1390000</v>
          </cell>
          <cell r="Y229">
            <v>88980</v>
          </cell>
          <cell r="Z229">
            <v>152000</v>
          </cell>
          <cell r="AA229">
            <v>45000</v>
          </cell>
          <cell r="AB229">
            <v>15675362</v>
          </cell>
          <cell r="AC229">
            <v>0</v>
          </cell>
          <cell r="AD229">
            <v>725391</v>
          </cell>
          <cell r="AE229">
            <v>0</v>
          </cell>
          <cell r="AF229">
            <v>16400753</v>
          </cell>
          <cell r="AG229">
            <v>6884873</v>
          </cell>
          <cell r="AH229">
            <v>23285626</v>
          </cell>
          <cell r="AI229">
            <v>9279193</v>
          </cell>
          <cell r="AJ229">
            <v>330870</v>
          </cell>
          <cell r="AK229">
            <v>451662</v>
          </cell>
          <cell r="AL229">
            <v>480454</v>
          </cell>
          <cell r="AM229">
            <v>514832</v>
          </cell>
          <cell r="AN229">
            <v>463210</v>
          </cell>
          <cell r="AO229">
            <v>1510615</v>
          </cell>
          <cell r="AP229">
            <v>864075</v>
          </cell>
          <cell r="AQ229">
            <v>0</v>
          </cell>
          <cell r="AR229">
            <v>4615718</v>
          </cell>
          <cell r="AS229">
            <v>533025</v>
          </cell>
          <cell r="AT229">
            <v>527875</v>
          </cell>
          <cell r="AU229">
            <v>725391</v>
          </cell>
          <cell r="AV229">
            <v>492867</v>
          </cell>
          <cell r="AW229">
            <v>1746133</v>
          </cell>
          <cell r="AX229">
            <v>16174069</v>
          </cell>
          <cell r="AY229">
            <v>725391</v>
          </cell>
          <cell r="AZ229">
            <v>16899460</v>
          </cell>
          <cell r="BA229">
            <v>6386166</v>
          </cell>
          <cell r="BB229">
            <v>23285626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</v>
          </cell>
          <cell r="BZ229">
            <v>2022</v>
          </cell>
          <cell r="CA229">
            <v>2026</v>
          </cell>
          <cell r="CB229">
            <v>10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20</v>
          </cell>
          <cell r="CN229">
            <v>2022</v>
          </cell>
          <cell r="CO229">
            <v>2031</v>
          </cell>
          <cell r="CP229">
            <v>1.34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2.7</v>
          </cell>
          <cell r="CY229">
            <v>0</v>
          </cell>
          <cell r="CZ229">
            <v>1</v>
          </cell>
          <cell r="DA229">
            <v>707968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1</v>
          </cell>
          <cell r="DI229">
            <v>668223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3334747</v>
          </cell>
          <cell r="DY229">
            <v>472499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3807246</v>
          </cell>
          <cell r="EG229">
            <v>700000</v>
          </cell>
          <cell r="EH229">
            <v>0</v>
          </cell>
          <cell r="EI229">
            <v>3334747</v>
          </cell>
          <cell r="EJ229">
            <v>0</v>
          </cell>
          <cell r="EK229">
            <v>597215</v>
          </cell>
          <cell r="EL229">
            <v>597215</v>
          </cell>
          <cell r="EM229">
            <v>164562</v>
          </cell>
          <cell r="EN229">
            <v>761777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5269020</v>
          </cell>
          <cell r="EV229">
            <v>0</v>
          </cell>
          <cell r="EW229">
            <v>8.7004699999999993</v>
          </cell>
          <cell r="EX229">
            <v>1.6274299999999999</v>
          </cell>
          <cell r="EY229">
            <v>0</v>
          </cell>
          <cell r="EZ229">
            <v>0</v>
          </cell>
          <cell r="FA229">
            <v>1.1976100000000001</v>
          </cell>
          <cell r="FB229">
            <v>0.33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11.855510000000001</v>
          </cell>
          <cell r="FH229">
            <v>0</v>
          </cell>
          <cell r="FI229">
            <v>0</v>
          </cell>
          <cell r="FJ229">
            <v>7.7529599999999999</v>
          </cell>
          <cell r="FK229">
            <v>0.94750999999999996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9169580</v>
          </cell>
          <cell r="GK229">
            <v>7435</v>
          </cell>
          <cell r="GL229">
            <v>6707857</v>
          </cell>
          <cell r="GM229">
            <v>0</v>
          </cell>
          <cell r="GN229">
            <v>212440</v>
          </cell>
          <cell r="GO229">
            <v>629596</v>
          </cell>
          <cell r="GP229">
            <v>323243</v>
          </cell>
          <cell r="GQ229">
            <v>0</v>
          </cell>
          <cell r="GR229">
            <v>54837</v>
          </cell>
          <cell r="GS229">
            <v>61156</v>
          </cell>
          <cell r="GT229">
            <v>0</v>
          </cell>
          <cell r="GU229">
            <v>163614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9169580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516505</v>
          </cell>
          <cell r="HG229">
            <v>0</v>
          </cell>
          <cell r="HH229">
            <v>52192</v>
          </cell>
          <cell r="HI229">
            <v>192738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6835404</v>
          </cell>
          <cell r="HO229">
            <v>0</v>
          </cell>
          <cell r="HP229">
            <v>240759</v>
          </cell>
          <cell r="HQ229">
            <v>634536</v>
          </cell>
          <cell r="HR229">
            <v>329021</v>
          </cell>
          <cell r="HS229">
            <v>0</v>
          </cell>
          <cell r="HT229">
            <v>55911</v>
          </cell>
          <cell r="HU229">
            <v>62337</v>
          </cell>
          <cell r="HV229">
            <v>0</v>
          </cell>
          <cell r="HW229">
            <v>165931</v>
          </cell>
          <cell r="HX229">
            <v>0</v>
          </cell>
          <cell r="HY229">
            <v>0</v>
          </cell>
          <cell r="HZ229">
            <v>0</v>
          </cell>
          <cell r="IA229">
            <v>-20818</v>
          </cell>
          <cell r="IB229">
            <v>9330116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525506</v>
          </cell>
          <cell r="II229">
            <v>0</v>
          </cell>
          <cell r="IJ229">
            <v>62418</v>
          </cell>
          <cell r="IK229">
            <v>240503</v>
          </cell>
          <cell r="IL229">
            <v>0</v>
          </cell>
          <cell r="IM229">
            <v>0</v>
          </cell>
          <cell r="IN229">
            <v>0</v>
          </cell>
          <cell r="IO229">
            <v>0</v>
          </cell>
          <cell r="IP229">
            <v>9330116</v>
          </cell>
          <cell r="IQ229">
            <v>0</v>
          </cell>
          <cell r="IR229">
            <v>0</v>
          </cell>
          <cell r="IS229">
            <v>24.43</v>
          </cell>
          <cell r="IT229">
            <v>2</v>
          </cell>
          <cell r="IU229">
            <v>3.823</v>
          </cell>
          <cell r="IV229">
            <v>3.19</v>
          </cell>
          <cell r="IW229">
            <v>902.1</v>
          </cell>
          <cell r="IX229">
            <v>0</v>
          </cell>
          <cell r="IY229">
            <v>26</v>
          </cell>
          <cell r="IZ229">
            <v>0</v>
          </cell>
          <cell r="JA229">
            <v>0</v>
          </cell>
          <cell r="JB229">
            <v>0</v>
          </cell>
          <cell r="JC229">
            <v>415</v>
          </cell>
          <cell r="JD229">
            <v>419</v>
          </cell>
          <cell r="JE229">
            <v>0</v>
          </cell>
          <cell r="JF229">
            <v>0</v>
          </cell>
          <cell r="JG229">
            <v>1.21</v>
          </cell>
          <cell r="JH229">
            <v>82.87</v>
          </cell>
          <cell r="JI229">
            <v>19.18</v>
          </cell>
          <cell r="JJ229">
            <v>24.81</v>
          </cell>
          <cell r="JK229">
            <v>38.880000000000003</v>
          </cell>
          <cell r="JL229">
            <v>21.92</v>
          </cell>
          <cell r="JM229">
            <v>17.55</v>
          </cell>
          <cell r="JN229">
            <v>40.32</v>
          </cell>
          <cell r="JO229">
            <v>79.790000000000006</v>
          </cell>
          <cell r="JP229">
            <v>28.13</v>
          </cell>
          <cell r="JQ229">
            <v>1.26</v>
          </cell>
          <cell r="JR229">
            <v>3</v>
          </cell>
          <cell r="JS229">
            <v>0</v>
          </cell>
          <cell r="JT229">
            <v>7657</v>
          </cell>
          <cell r="JU229">
            <v>4.2480000000000002</v>
          </cell>
          <cell r="JV229">
            <v>42561</v>
          </cell>
          <cell r="JW229">
            <v>892.7</v>
          </cell>
          <cell r="JX229">
            <v>0</v>
          </cell>
          <cell r="JY229">
            <v>0</v>
          </cell>
          <cell r="JZ229">
            <v>0</v>
          </cell>
          <cell r="KA229">
            <v>418</v>
          </cell>
          <cell r="KB229">
            <v>902.1</v>
          </cell>
          <cell r="KC229">
            <v>7848</v>
          </cell>
          <cell r="KD229">
            <v>7079681</v>
          </cell>
          <cell r="KE229">
            <v>0</v>
          </cell>
          <cell r="KF229">
            <v>263991</v>
          </cell>
          <cell r="KG229">
            <v>626192</v>
          </cell>
        </row>
        <row r="230">
          <cell r="E230">
            <v>5013</v>
          </cell>
          <cell r="F230">
            <v>5013</v>
          </cell>
          <cell r="G230" t="str">
            <v>OSKALOOSA</v>
          </cell>
          <cell r="H230" t="str">
            <v>Oskaloosa</v>
          </cell>
          <cell r="I230">
            <v>0</v>
          </cell>
          <cell r="J230">
            <v>0</v>
          </cell>
          <cell r="K230">
            <v>0</v>
          </cell>
          <cell r="L230">
            <v>5013</v>
          </cell>
          <cell r="M230">
            <v>9762174</v>
          </cell>
          <cell r="N230">
            <v>435700</v>
          </cell>
          <cell r="O230">
            <v>648056</v>
          </cell>
          <cell r="P230">
            <v>394413</v>
          </cell>
          <cell r="Q230">
            <v>33137</v>
          </cell>
          <cell r="R230">
            <v>352652</v>
          </cell>
          <cell r="S230">
            <v>379643</v>
          </cell>
          <cell r="T230">
            <v>785017</v>
          </cell>
          <cell r="U230">
            <v>0</v>
          </cell>
          <cell r="V230">
            <v>18395375</v>
          </cell>
          <cell r="W230">
            <v>81208</v>
          </cell>
          <cell r="X230">
            <v>3108770</v>
          </cell>
          <cell r="Y230">
            <v>95908</v>
          </cell>
          <cell r="Z230">
            <v>284595</v>
          </cell>
          <cell r="AA230">
            <v>1630013</v>
          </cell>
          <cell r="AB230">
            <v>36386661</v>
          </cell>
          <cell r="AC230">
            <v>0</v>
          </cell>
          <cell r="AD230">
            <v>1419000</v>
          </cell>
          <cell r="AE230">
            <v>29362</v>
          </cell>
          <cell r="AF230">
            <v>37835023</v>
          </cell>
          <cell r="AG230">
            <v>4369670</v>
          </cell>
          <cell r="AH230">
            <v>42204693</v>
          </cell>
          <cell r="AI230">
            <v>20851094</v>
          </cell>
          <cell r="AJ230">
            <v>980886</v>
          </cell>
          <cell r="AK230">
            <v>2722313</v>
          </cell>
          <cell r="AL230">
            <v>440836</v>
          </cell>
          <cell r="AM230">
            <v>1915733</v>
          </cell>
          <cell r="AN230">
            <v>938549</v>
          </cell>
          <cell r="AO230">
            <v>3562831</v>
          </cell>
          <cell r="AP230">
            <v>1672471</v>
          </cell>
          <cell r="AQ230">
            <v>0</v>
          </cell>
          <cell r="AR230">
            <v>12233619</v>
          </cell>
          <cell r="AS230">
            <v>1300676</v>
          </cell>
          <cell r="AT230">
            <v>446177</v>
          </cell>
          <cell r="AU230">
            <v>1419000</v>
          </cell>
          <cell r="AV230">
            <v>1221438</v>
          </cell>
          <cell r="AW230">
            <v>3086615</v>
          </cell>
          <cell r="AX230">
            <v>37472004</v>
          </cell>
          <cell r="AY230">
            <v>2019000</v>
          </cell>
          <cell r="AZ230">
            <v>39491004</v>
          </cell>
          <cell r="BA230">
            <v>2713689</v>
          </cell>
          <cell r="BB230">
            <v>42204693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20</v>
          </cell>
          <cell r="BZ230">
            <v>2022</v>
          </cell>
          <cell r="CA230">
            <v>2026</v>
          </cell>
          <cell r="CB230">
            <v>10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2025</v>
          </cell>
          <cell r="CO230">
            <v>2034</v>
          </cell>
          <cell r="CP230">
            <v>0.67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2.7</v>
          </cell>
          <cell r="CY230">
            <v>0</v>
          </cell>
          <cell r="CZ230">
            <v>4</v>
          </cell>
          <cell r="DA230">
            <v>1738781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513381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6426691</v>
          </cell>
          <cell r="DY230">
            <v>508770</v>
          </cell>
          <cell r="DZ230">
            <v>0</v>
          </cell>
          <cell r="EA230">
            <v>0</v>
          </cell>
          <cell r="EB230">
            <v>0</v>
          </cell>
          <cell r="EC230">
            <v>826143</v>
          </cell>
          <cell r="ED230">
            <v>1400000</v>
          </cell>
          <cell r="EE230">
            <v>0</v>
          </cell>
          <cell r="EF230">
            <v>9161604</v>
          </cell>
          <cell r="EG230">
            <v>270000</v>
          </cell>
          <cell r="EH230">
            <v>0</v>
          </cell>
          <cell r="EI230">
            <v>8652834</v>
          </cell>
          <cell r="EJ230">
            <v>0</v>
          </cell>
          <cell r="EK230">
            <v>513381</v>
          </cell>
          <cell r="EL230">
            <v>513381</v>
          </cell>
          <cell r="EM230">
            <v>252859</v>
          </cell>
          <cell r="EN230">
            <v>766240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10197838</v>
          </cell>
          <cell r="EV230">
            <v>0</v>
          </cell>
          <cell r="EW230">
            <v>12.146330000000001</v>
          </cell>
          <cell r="EX230">
            <v>0.35829</v>
          </cell>
          <cell r="EY230">
            <v>0</v>
          </cell>
          <cell r="EZ230">
            <v>0</v>
          </cell>
          <cell r="FA230">
            <v>0.67</v>
          </cell>
          <cell r="FB230">
            <v>0.33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13.504619999999999</v>
          </cell>
          <cell r="FH230">
            <v>0</v>
          </cell>
          <cell r="FI230">
            <v>0</v>
          </cell>
          <cell r="FJ230">
            <v>11.48235</v>
          </cell>
          <cell r="FK230">
            <v>0.66398000000000001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23004677</v>
          </cell>
          <cell r="GK230">
            <v>7413</v>
          </cell>
          <cell r="GL230">
            <v>16372352</v>
          </cell>
          <cell r="GM230">
            <v>14509</v>
          </cell>
          <cell r="GN230">
            <v>323703</v>
          </cell>
          <cell r="GO230">
            <v>1996321</v>
          </cell>
          <cell r="GP230">
            <v>796843</v>
          </cell>
          <cell r="GQ230">
            <v>0</v>
          </cell>
          <cell r="GR230">
            <v>144732</v>
          </cell>
          <cell r="GS230">
            <v>159054</v>
          </cell>
          <cell r="GT230">
            <v>0</v>
          </cell>
          <cell r="GU230">
            <v>725000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23004677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1124139</v>
          </cell>
          <cell r="HG230">
            <v>0</v>
          </cell>
          <cell r="HH230">
            <v>123963</v>
          </cell>
          <cell r="HI230">
            <v>585627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17213871</v>
          </cell>
          <cell r="HO230">
            <v>0</v>
          </cell>
          <cell r="HP230">
            <v>343705</v>
          </cell>
          <cell r="HQ230">
            <v>2138105</v>
          </cell>
          <cell r="HR230">
            <v>839726</v>
          </cell>
          <cell r="HS230">
            <v>0</v>
          </cell>
          <cell r="HT230">
            <v>150752</v>
          </cell>
          <cell r="HU230">
            <v>165696</v>
          </cell>
          <cell r="HV230">
            <v>0</v>
          </cell>
          <cell r="HW230">
            <v>720000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24151180</v>
          </cell>
          <cell r="IC230">
            <v>0</v>
          </cell>
          <cell r="ID230">
            <v>0</v>
          </cell>
          <cell r="IE230">
            <v>0</v>
          </cell>
          <cell r="IF230">
            <v>0</v>
          </cell>
          <cell r="IG230">
            <v>0</v>
          </cell>
          <cell r="IH230">
            <v>1152296</v>
          </cell>
          <cell r="II230">
            <v>0</v>
          </cell>
          <cell r="IJ230">
            <v>151250</v>
          </cell>
          <cell r="IK230">
            <v>454283</v>
          </cell>
          <cell r="IL230">
            <v>0</v>
          </cell>
          <cell r="IM230">
            <v>0</v>
          </cell>
          <cell r="IN230">
            <v>0</v>
          </cell>
          <cell r="IO230">
            <v>0</v>
          </cell>
          <cell r="IP230">
            <v>24151180</v>
          </cell>
          <cell r="IQ230">
            <v>0</v>
          </cell>
          <cell r="IR230">
            <v>0</v>
          </cell>
          <cell r="IS230">
            <v>30.12</v>
          </cell>
          <cell r="IT230">
            <v>171</v>
          </cell>
          <cell r="IU230">
            <v>12.067</v>
          </cell>
          <cell r="IV230">
            <v>2.83</v>
          </cell>
          <cell r="IW230">
            <v>2221.8000000000002</v>
          </cell>
          <cell r="IX230">
            <v>0</v>
          </cell>
          <cell r="IY230">
            <v>74.5</v>
          </cell>
          <cell r="IZ230">
            <v>0</v>
          </cell>
          <cell r="JA230">
            <v>0</v>
          </cell>
          <cell r="JB230">
            <v>0</v>
          </cell>
          <cell r="JC230">
            <v>1968</v>
          </cell>
          <cell r="JD230">
            <v>1929</v>
          </cell>
          <cell r="JE230">
            <v>0</v>
          </cell>
          <cell r="JF230">
            <v>0</v>
          </cell>
          <cell r="JG230">
            <v>5.74</v>
          </cell>
          <cell r="JH230">
            <v>280.04000000000002</v>
          </cell>
          <cell r="JI230">
            <v>73.98</v>
          </cell>
          <cell r="JJ230">
            <v>71.42</v>
          </cell>
          <cell r="JK230">
            <v>134.63999999999999</v>
          </cell>
          <cell r="JL230">
            <v>60.28</v>
          </cell>
          <cell r="JM230">
            <v>73.239999999999995</v>
          </cell>
          <cell r="JN230">
            <v>123.84</v>
          </cell>
          <cell r="JO230">
            <v>257.36</v>
          </cell>
          <cell r="JP230">
            <v>37.450000000000003</v>
          </cell>
          <cell r="JQ230">
            <v>3.66</v>
          </cell>
          <cell r="JR230">
            <v>187</v>
          </cell>
          <cell r="JS230">
            <v>0.2</v>
          </cell>
          <cell r="JT230">
            <v>7635</v>
          </cell>
          <cell r="JU230">
            <v>11.339</v>
          </cell>
          <cell r="JV230">
            <v>32553</v>
          </cell>
          <cell r="JW230">
            <v>2254.6</v>
          </cell>
          <cell r="JX230">
            <v>-2.02</v>
          </cell>
          <cell r="JY230">
            <v>-15423</v>
          </cell>
          <cell r="JZ230">
            <v>-13633</v>
          </cell>
          <cell r="KA230">
            <v>1950</v>
          </cell>
          <cell r="KB230">
            <v>2221.8000000000002</v>
          </cell>
          <cell r="KC230">
            <v>7826</v>
          </cell>
          <cell r="KD230">
            <v>17387807</v>
          </cell>
          <cell r="KE230">
            <v>0</v>
          </cell>
          <cell r="KF230">
            <v>410466</v>
          </cell>
          <cell r="KG230">
            <v>2014099</v>
          </cell>
        </row>
        <row r="231">
          <cell r="E231">
            <v>5049</v>
          </cell>
          <cell r="F231">
            <v>5049</v>
          </cell>
          <cell r="G231" t="str">
            <v>OTTUMWA</v>
          </cell>
          <cell r="H231" t="str">
            <v>Ottumwa</v>
          </cell>
          <cell r="I231">
            <v>0</v>
          </cell>
          <cell r="J231">
            <v>0</v>
          </cell>
          <cell r="K231">
            <v>0</v>
          </cell>
          <cell r="L231">
            <v>5049</v>
          </cell>
          <cell r="M231">
            <v>13684844</v>
          </cell>
          <cell r="N231">
            <v>439151</v>
          </cell>
          <cell r="O231">
            <v>757726</v>
          </cell>
          <cell r="P231">
            <v>545000</v>
          </cell>
          <cell r="Q231">
            <v>999500</v>
          </cell>
          <cell r="R231">
            <v>185000</v>
          </cell>
          <cell r="S231">
            <v>940000</v>
          </cell>
          <cell r="T231">
            <v>1981725</v>
          </cell>
          <cell r="U231">
            <v>22000</v>
          </cell>
          <cell r="V231">
            <v>49227662</v>
          </cell>
          <cell r="W231">
            <v>338429</v>
          </cell>
          <cell r="X231">
            <v>8110450</v>
          </cell>
          <cell r="Y231">
            <v>0</v>
          </cell>
          <cell r="Z231">
            <v>1900000</v>
          </cell>
          <cell r="AA231">
            <v>5400000</v>
          </cell>
          <cell r="AB231">
            <v>84531487</v>
          </cell>
          <cell r="AC231">
            <v>19600000</v>
          </cell>
          <cell r="AD231">
            <v>7040000</v>
          </cell>
          <cell r="AE231">
            <v>25000</v>
          </cell>
          <cell r="AF231">
            <v>110856415</v>
          </cell>
          <cell r="AG231">
            <v>30200156</v>
          </cell>
          <cell r="AH231">
            <v>141056571</v>
          </cell>
          <cell r="AI231">
            <v>48291550</v>
          </cell>
          <cell r="AJ231">
            <v>2484300</v>
          </cell>
          <cell r="AK231">
            <v>3240300</v>
          </cell>
          <cell r="AL231">
            <v>508900</v>
          </cell>
          <cell r="AM231">
            <v>4839200</v>
          </cell>
          <cell r="AN231">
            <v>1351300</v>
          </cell>
          <cell r="AO231">
            <v>7417850</v>
          </cell>
          <cell r="AP231">
            <v>1816600</v>
          </cell>
          <cell r="AQ231">
            <v>-340072</v>
          </cell>
          <cell r="AR231">
            <v>21658450</v>
          </cell>
          <cell r="AS231">
            <v>4547600</v>
          </cell>
          <cell r="AT231">
            <v>20452000</v>
          </cell>
          <cell r="AU231">
            <v>5000000</v>
          </cell>
          <cell r="AV231">
            <v>2817740</v>
          </cell>
          <cell r="AW231">
            <v>28269740</v>
          </cell>
          <cell r="AX231">
            <v>102767340</v>
          </cell>
          <cell r="AY231">
            <v>7050000</v>
          </cell>
          <cell r="AZ231">
            <v>109817340</v>
          </cell>
          <cell r="BA231">
            <v>31239231</v>
          </cell>
          <cell r="BB231">
            <v>141056571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20</v>
          </cell>
          <cell r="BZ231">
            <v>2022</v>
          </cell>
          <cell r="CA231">
            <v>2026</v>
          </cell>
          <cell r="CB231">
            <v>10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2022</v>
          </cell>
          <cell r="CO231">
            <v>2031</v>
          </cell>
          <cell r="CP231">
            <v>1.34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0.13500000000000001</v>
          </cell>
          <cell r="CX231">
            <v>2.7</v>
          </cell>
          <cell r="CY231">
            <v>0</v>
          </cell>
          <cell r="CZ231">
            <v>5</v>
          </cell>
          <cell r="DA231">
            <v>4001747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1334294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8808082</v>
          </cell>
          <cell r="DY231">
            <v>348706</v>
          </cell>
          <cell r="DZ231">
            <v>0</v>
          </cell>
          <cell r="EA231">
            <v>0</v>
          </cell>
          <cell r="EB231">
            <v>0</v>
          </cell>
          <cell r="EC231">
            <v>1725000</v>
          </cell>
          <cell r="ED231">
            <v>0</v>
          </cell>
          <cell r="EE231">
            <v>0</v>
          </cell>
          <cell r="EF231">
            <v>10881788</v>
          </cell>
          <cell r="EG231">
            <v>1450000</v>
          </cell>
          <cell r="EH231">
            <v>0</v>
          </cell>
          <cell r="EI231">
            <v>10533082</v>
          </cell>
          <cell r="EJ231">
            <v>0</v>
          </cell>
          <cell r="EK231">
            <v>1334294</v>
          </cell>
          <cell r="EL231">
            <v>1334294</v>
          </cell>
          <cell r="EM231">
            <v>328595</v>
          </cell>
          <cell r="EN231">
            <v>1662889</v>
          </cell>
          <cell r="EO231">
            <v>0</v>
          </cell>
          <cell r="EP231">
            <v>0</v>
          </cell>
          <cell r="EQ231">
            <v>0</v>
          </cell>
          <cell r="ER231">
            <v>129282</v>
          </cell>
          <cell r="ES231">
            <v>0</v>
          </cell>
          <cell r="ET231">
            <v>0</v>
          </cell>
          <cell r="EU231">
            <v>14123966</v>
          </cell>
          <cell r="EV231">
            <v>0</v>
          </cell>
          <cell r="EW231">
            <v>11.34911</v>
          </cell>
          <cell r="EX231">
            <v>1.51413</v>
          </cell>
          <cell r="EY231">
            <v>0</v>
          </cell>
          <cell r="EZ231">
            <v>0</v>
          </cell>
          <cell r="FA231">
            <v>1.34</v>
          </cell>
          <cell r="FB231">
            <v>0.33</v>
          </cell>
          <cell r="FC231">
            <v>0</v>
          </cell>
          <cell r="FD231">
            <v>0.13500000000000001</v>
          </cell>
          <cell r="FE231">
            <v>0</v>
          </cell>
          <cell r="FF231">
            <v>0</v>
          </cell>
          <cell r="FG231">
            <v>14.668240000000001</v>
          </cell>
          <cell r="FH231">
            <v>0</v>
          </cell>
          <cell r="FI231">
            <v>0</v>
          </cell>
          <cell r="FJ231">
            <v>10.99891</v>
          </cell>
          <cell r="FK231">
            <v>0.35020000000000001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51110102</v>
          </cell>
          <cell r="GK231">
            <v>7413</v>
          </cell>
          <cell r="GL231">
            <v>36114653</v>
          </cell>
          <cell r="GM231">
            <v>0</v>
          </cell>
          <cell r="GN231">
            <v>1784472</v>
          </cell>
          <cell r="GO231">
            <v>4496059</v>
          </cell>
          <cell r="GP231">
            <v>1761715</v>
          </cell>
          <cell r="GQ231">
            <v>0</v>
          </cell>
          <cell r="GR231">
            <v>301650</v>
          </cell>
          <cell r="GS231">
            <v>331500</v>
          </cell>
          <cell r="GT231">
            <v>0</v>
          </cell>
          <cell r="GU231">
            <v>880212</v>
          </cell>
          <cell r="GV231">
            <v>0</v>
          </cell>
          <cell r="GW231">
            <v>0</v>
          </cell>
          <cell r="GX231">
            <v>0</v>
          </cell>
          <cell r="GY231">
            <v>-31799</v>
          </cell>
          <cell r="GZ231">
            <v>51110102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1622270</v>
          </cell>
          <cell r="HG231">
            <v>0</v>
          </cell>
          <cell r="HH231">
            <v>236724</v>
          </cell>
          <cell r="HI231">
            <v>1026701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38687309</v>
          </cell>
          <cell r="HO231">
            <v>0</v>
          </cell>
          <cell r="HP231">
            <v>2108314</v>
          </cell>
          <cell r="HQ231">
            <v>4921292</v>
          </cell>
          <cell r="HR231">
            <v>1892276</v>
          </cell>
          <cell r="HS231">
            <v>0</v>
          </cell>
          <cell r="HT231">
            <v>321388</v>
          </cell>
          <cell r="HU231">
            <v>353248</v>
          </cell>
          <cell r="HV231">
            <v>0</v>
          </cell>
          <cell r="HW231">
            <v>939060</v>
          </cell>
          <cell r="HX231">
            <v>0</v>
          </cell>
          <cell r="HY231">
            <v>0</v>
          </cell>
          <cell r="HZ231">
            <v>0</v>
          </cell>
          <cell r="IA231">
            <v>19422</v>
          </cell>
          <cell r="IB231">
            <v>55074528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1565675</v>
          </cell>
          <cell r="II231">
            <v>0</v>
          </cell>
          <cell r="IJ231">
            <v>285726</v>
          </cell>
          <cell r="IK231">
            <v>939105</v>
          </cell>
          <cell r="IL231">
            <v>0</v>
          </cell>
          <cell r="IM231">
            <v>0</v>
          </cell>
          <cell r="IN231">
            <v>0</v>
          </cell>
          <cell r="IO231">
            <v>0</v>
          </cell>
          <cell r="IP231">
            <v>55074528</v>
          </cell>
          <cell r="IQ231">
            <v>0</v>
          </cell>
          <cell r="IR231">
            <v>3</v>
          </cell>
          <cell r="IS231">
            <v>52.85</v>
          </cell>
          <cell r="IT231">
            <v>108</v>
          </cell>
          <cell r="IU231">
            <v>26.707999999999998</v>
          </cell>
          <cell r="IV231">
            <v>196.58</v>
          </cell>
          <cell r="IW231">
            <v>5113.3999999999996</v>
          </cell>
          <cell r="IX231">
            <v>0</v>
          </cell>
          <cell r="IY231">
            <v>124</v>
          </cell>
          <cell r="IZ231">
            <v>0</v>
          </cell>
          <cell r="JA231">
            <v>0</v>
          </cell>
          <cell r="JB231">
            <v>0</v>
          </cell>
          <cell r="JC231">
            <v>4436</v>
          </cell>
          <cell r="JD231">
            <v>4264</v>
          </cell>
          <cell r="JE231">
            <v>0</v>
          </cell>
          <cell r="JF231">
            <v>0</v>
          </cell>
          <cell r="JG231">
            <v>13.36</v>
          </cell>
          <cell r="JH231">
            <v>644.57000000000005</v>
          </cell>
          <cell r="JI231">
            <v>175.36</v>
          </cell>
          <cell r="JJ231">
            <v>217.21</v>
          </cell>
          <cell r="JK231">
            <v>252</v>
          </cell>
          <cell r="JL231">
            <v>189.06</v>
          </cell>
          <cell r="JM231">
            <v>245.06</v>
          </cell>
          <cell r="JN231">
            <v>235.44</v>
          </cell>
          <cell r="JO231">
            <v>669.56</v>
          </cell>
          <cell r="JP231">
            <v>56.69</v>
          </cell>
          <cell r="JQ231">
            <v>187.47</v>
          </cell>
          <cell r="JR231">
            <v>138</v>
          </cell>
          <cell r="JS231">
            <v>1.8</v>
          </cell>
          <cell r="JT231">
            <v>7635</v>
          </cell>
          <cell r="JU231">
            <v>28.977</v>
          </cell>
          <cell r="JV231">
            <v>44891</v>
          </cell>
          <cell r="JW231">
            <v>5067.1000000000004</v>
          </cell>
          <cell r="JX231">
            <v>-0.62</v>
          </cell>
          <cell r="JY231">
            <v>-4734</v>
          </cell>
          <cell r="JZ231">
            <v>-4185</v>
          </cell>
          <cell r="KA231">
            <v>4538</v>
          </cell>
          <cell r="KB231">
            <v>5113.3999999999996</v>
          </cell>
          <cell r="KC231">
            <v>7826</v>
          </cell>
          <cell r="KD231">
            <v>40017468</v>
          </cell>
          <cell r="KE231">
            <v>0</v>
          </cell>
          <cell r="KF231">
            <v>2137570</v>
          </cell>
          <cell r="KG231">
            <v>5239977</v>
          </cell>
        </row>
        <row r="232">
          <cell r="E232">
            <v>5121</v>
          </cell>
          <cell r="F232">
            <v>5121</v>
          </cell>
          <cell r="G232" t="str">
            <v>PANORAMA</v>
          </cell>
          <cell r="H232" t="str">
            <v>Panorama</v>
          </cell>
          <cell r="I232">
            <v>0</v>
          </cell>
          <cell r="J232">
            <v>0</v>
          </cell>
          <cell r="K232">
            <v>0</v>
          </cell>
          <cell r="L232">
            <v>5121</v>
          </cell>
          <cell r="M232">
            <v>6841041</v>
          </cell>
          <cell r="N232">
            <v>63893</v>
          </cell>
          <cell r="O232">
            <v>309361</v>
          </cell>
          <cell r="P232">
            <v>681792</v>
          </cell>
          <cell r="Q232">
            <v>121660</v>
          </cell>
          <cell r="R232">
            <v>234994</v>
          </cell>
          <cell r="S232">
            <v>231882</v>
          </cell>
          <cell r="T232">
            <v>136389</v>
          </cell>
          <cell r="U232">
            <v>0</v>
          </cell>
          <cell r="V232">
            <v>3622095</v>
          </cell>
          <cell r="W232">
            <v>9793</v>
          </cell>
          <cell r="X232">
            <v>1149298</v>
          </cell>
          <cell r="Y232">
            <v>0</v>
          </cell>
          <cell r="Z232">
            <v>82742</v>
          </cell>
          <cell r="AA232">
            <v>444918</v>
          </cell>
          <cell r="AB232">
            <v>13929858</v>
          </cell>
          <cell r="AC232">
            <v>0</v>
          </cell>
          <cell r="AD232">
            <v>378949</v>
          </cell>
          <cell r="AE232">
            <v>13263</v>
          </cell>
          <cell r="AF232">
            <v>14322070</v>
          </cell>
          <cell r="AG232">
            <v>4921186</v>
          </cell>
          <cell r="AH232">
            <v>19243256</v>
          </cell>
          <cell r="AI232">
            <v>6836631</v>
          </cell>
          <cell r="AJ232">
            <v>355099</v>
          </cell>
          <cell r="AK232">
            <v>415807</v>
          </cell>
          <cell r="AL232">
            <v>311024</v>
          </cell>
          <cell r="AM232">
            <v>499206</v>
          </cell>
          <cell r="AN232">
            <v>132803</v>
          </cell>
          <cell r="AO232">
            <v>978064</v>
          </cell>
          <cell r="AP232">
            <v>626610</v>
          </cell>
          <cell r="AQ232">
            <v>0</v>
          </cell>
          <cell r="AR232">
            <v>3318613</v>
          </cell>
          <cell r="AS232">
            <v>653253</v>
          </cell>
          <cell r="AT232">
            <v>1693105</v>
          </cell>
          <cell r="AU232">
            <v>2007006</v>
          </cell>
          <cell r="AV232">
            <v>346117</v>
          </cell>
          <cell r="AW232">
            <v>4046228</v>
          </cell>
          <cell r="AX232">
            <v>14854725</v>
          </cell>
          <cell r="AY232">
            <v>384633</v>
          </cell>
          <cell r="AZ232">
            <v>15239358</v>
          </cell>
          <cell r="BA232">
            <v>4003898</v>
          </cell>
          <cell r="BB232">
            <v>19243256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20</v>
          </cell>
          <cell r="BZ232">
            <v>2021</v>
          </cell>
          <cell r="CA232">
            <v>2025</v>
          </cell>
          <cell r="CB232">
            <v>10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2023</v>
          </cell>
          <cell r="CO232">
            <v>2032</v>
          </cell>
          <cell r="CP232">
            <v>0.67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3.6</v>
          </cell>
          <cell r="CY232">
            <v>0</v>
          </cell>
          <cell r="CZ232">
            <v>4</v>
          </cell>
          <cell r="DA232">
            <v>502821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461748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3688725</v>
          </cell>
          <cell r="DY232">
            <v>151408</v>
          </cell>
          <cell r="DZ232">
            <v>0</v>
          </cell>
          <cell r="EA232">
            <v>0</v>
          </cell>
          <cell r="EB232">
            <v>0</v>
          </cell>
          <cell r="EC232">
            <v>100000</v>
          </cell>
          <cell r="ED232">
            <v>0</v>
          </cell>
          <cell r="EE232">
            <v>0</v>
          </cell>
          <cell r="EF232">
            <v>3940133</v>
          </cell>
          <cell r="EG232">
            <v>690000</v>
          </cell>
          <cell r="EH232">
            <v>0</v>
          </cell>
          <cell r="EI232">
            <v>3788725</v>
          </cell>
          <cell r="EJ232">
            <v>0</v>
          </cell>
          <cell r="EK232">
            <v>461748</v>
          </cell>
          <cell r="EL232">
            <v>461748</v>
          </cell>
          <cell r="EM232">
            <v>227428</v>
          </cell>
          <cell r="EN232">
            <v>689176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1585625</v>
          </cell>
          <cell r="ET232">
            <v>0</v>
          </cell>
          <cell r="EU232">
            <v>6904931</v>
          </cell>
          <cell r="EV232">
            <v>0</v>
          </cell>
          <cell r="EW232">
            <v>7.4710099999999997</v>
          </cell>
          <cell r="EX232">
            <v>1.3206</v>
          </cell>
          <cell r="EY232">
            <v>0</v>
          </cell>
          <cell r="EZ232">
            <v>0</v>
          </cell>
          <cell r="FA232">
            <v>0.67</v>
          </cell>
          <cell r="FB232">
            <v>0.33</v>
          </cell>
          <cell r="FC232">
            <v>0</v>
          </cell>
          <cell r="FD232">
            <v>0</v>
          </cell>
          <cell r="FE232">
            <v>2.3007599999999999</v>
          </cell>
          <cell r="FF232">
            <v>0</v>
          </cell>
          <cell r="FG232">
            <v>12.092370000000001</v>
          </cell>
          <cell r="FH232">
            <v>0</v>
          </cell>
          <cell r="FI232">
            <v>0</v>
          </cell>
          <cell r="FJ232">
            <v>7.2513199999999998</v>
          </cell>
          <cell r="FK232">
            <v>0.21969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7205833</v>
          </cell>
          <cell r="GK232">
            <v>7413</v>
          </cell>
          <cell r="GL232">
            <v>5089766</v>
          </cell>
          <cell r="GM232">
            <v>0</v>
          </cell>
          <cell r="GN232">
            <v>107110</v>
          </cell>
          <cell r="GO232">
            <v>678438</v>
          </cell>
          <cell r="GP232">
            <v>246010</v>
          </cell>
          <cell r="GQ232">
            <v>0</v>
          </cell>
          <cell r="GR232">
            <v>41498</v>
          </cell>
          <cell r="GS232">
            <v>45577</v>
          </cell>
          <cell r="GT232">
            <v>0</v>
          </cell>
          <cell r="GU232">
            <v>248103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7205833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429780</v>
          </cell>
          <cell r="HG232">
            <v>0</v>
          </cell>
          <cell r="HH232">
            <v>35283</v>
          </cell>
          <cell r="HI232">
            <v>129728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4908542</v>
          </cell>
          <cell r="HO232">
            <v>232122</v>
          </cell>
          <cell r="HP232">
            <v>157472</v>
          </cell>
          <cell r="HQ232">
            <v>774876</v>
          </cell>
          <cell r="HR232">
            <v>242582</v>
          </cell>
          <cell r="HS232">
            <v>3428</v>
          </cell>
          <cell r="HT232">
            <v>40078</v>
          </cell>
          <cell r="HU232">
            <v>44025</v>
          </cell>
          <cell r="HV232">
            <v>0</v>
          </cell>
          <cell r="HW232">
            <v>238291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7383117</v>
          </cell>
          <cell r="IC232">
            <v>0</v>
          </cell>
          <cell r="ID232">
            <v>0</v>
          </cell>
          <cell r="IE232">
            <v>0</v>
          </cell>
          <cell r="IF232">
            <v>0</v>
          </cell>
          <cell r="IG232">
            <v>0</v>
          </cell>
          <cell r="IH232">
            <v>439269</v>
          </cell>
          <cell r="II232">
            <v>0</v>
          </cell>
          <cell r="IJ232">
            <v>42913</v>
          </cell>
          <cell r="IK232">
            <v>129795</v>
          </cell>
          <cell r="IL232">
            <v>0</v>
          </cell>
          <cell r="IM232">
            <v>0</v>
          </cell>
          <cell r="IN232">
            <v>0</v>
          </cell>
          <cell r="IO232">
            <v>0</v>
          </cell>
          <cell r="IP232">
            <v>7383117</v>
          </cell>
          <cell r="IQ232">
            <v>0</v>
          </cell>
          <cell r="IR232">
            <v>0</v>
          </cell>
          <cell r="IS232">
            <v>17.57</v>
          </cell>
          <cell r="IT232">
            <v>3</v>
          </cell>
          <cell r="IU232">
            <v>3.0550000000000002</v>
          </cell>
          <cell r="IV232">
            <v>0</v>
          </cell>
          <cell r="IW232">
            <v>642.5</v>
          </cell>
          <cell r="IX232">
            <v>0</v>
          </cell>
          <cell r="IY232">
            <v>17</v>
          </cell>
          <cell r="IZ232">
            <v>0</v>
          </cell>
          <cell r="JA232">
            <v>0</v>
          </cell>
          <cell r="JB232">
            <v>0</v>
          </cell>
          <cell r="JC232">
            <v>0</v>
          </cell>
          <cell r="JD232">
            <v>0</v>
          </cell>
          <cell r="JE232">
            <v>0</v>
          </cell>
          <cell r="JF232">
            <v>0</v>
          </cell>
          <cell r="JG232">
            <v>0</v>
          </cell>
          <cell r="JH232">
            <v>101.49</v>
          </cell>
          <cell r="JI232">
            <v>23.29</v>
          </cell>
          <cell r="JJ232">
            <v>35.72</v>
          </cell>
          <cell r="JK232">
            <v>42.48</v>
          </cell>
          <cell r="JL232">
            <v>16.440000000000001</v>
          </cell>
          <cell r="JM232">
            <v>35.11</v>
          </cell>
          <cell r="JN232">
            <v>44.64</v>
          </cell>
          <cell r="JO232">
            <v>96.19</v>
          </cell>
          <cell r="JP232">
            <v>10.85</v>
          </cell>
          <cell r="JQ232">
            <v>0</v>
          </cell>
          <cell r="JR232">
            <v>4</v>
          </cell>
          <cell r="JS232">
            <v>0</v>
          </cell>
          <cell r="JT232">
            <v>7635</v>
          </cell>
          <cell r="JU232">
            <v>3.0539999999999998</v>
          </cell>
          <cell r="JV232">
            <v>0</v>
          </cell>
          <cell r="JW232">
            <v>642.9</v>
          </cell>
          <cell r="JX232">
            <v>0</v>
          </cell>
          <cell r="JY232">
            <v>0</v>
          </cell>
          <cell r="JZ232">
            <v>0</v>
          </cell>
          <cell r="KA232">
            <v>0</v>
          </cell>
          <cell r="KB232">
            <v>642.5</v>
          </cell>
          <cell r="KC232">
            <v>7826</v>
          </cell>
          <cell r="KD232">
            <v>5028205</v>
          </cell>
          <cell r="KE232">
            <v>0</v>
          </cell>
          <cell r="KF232">
            <v>108813</v>
          </cell>
          <cell r="KG232">
            <v>752783</v>
          </cell>
        </row>
        <row r="233">
          <cell r="E233">
            <v>5139</v>
          </cell>
          <cell r="F233">
            <v>5139</v>
          </cell>
          <cell r="G233" t="str">
            <v>PATON-CHURDAN</v>
          </cell>
          <cell r="H233" t="str">
            <v>Paton-Churdan</v>
          </cell>
          <cell r="I233">
            <v>0</v>
          </cell>
          <cell r="J233">
            <v>0</v>
          </cell>
          <cell r="K233">
            <v>0</v>
          </cell>
          <cell r="L233">
            <v>5139</v>
          </cell>
          <cell r="M233">
            <v>1726407</v>
          </cell>
          <cell r="N233">
            <v>14158</v>
          </cell>
          <cell r="O233">
            <v>11379</v>
          </cell>
          <cell r="P233">
            <v>550000</v>
          </cell>
          <cell r="Q233">
            <v>6125</v>
          </cell>
          <cell r="R233">
            <v>45000</v>
          </cell>
          <cell r="S233">
            <v>77000</v>
          </cell>
          <cell r="T233">
            <v>385000</v>
          </cell>
          <cell r="U233">
            <v>0</v>
          </cell>
          <cell r="V233">
            <v>1142101</v>
          </cell>
          <cell r="W233">
            <v>2930</v>
          </cell>
          <cell r="X233">
            <v>190750</v>
          </cell>
          <cell r="Y233">
            <v>0</v>
          </cell>
          <cell r="Z233">
            <v>65000</v>
          </cell>
          <cell r="AA233">
            <v>340000</v>
          </cell>
          <cell r="AB233">
            <v>4555850</v>
          </cell>
          <cell r="AC233">
            <v>0</v>
          </cell>
          <cell r="AD233">
            <v>0</v>
          </cell>
          <cell r="AE233">
            <v>0</v>
          </cell>
          <cell r="AF233">
            <v>4555850</v>
          </cell>
          <cell r="AG233">
            <v>947059</v>
          </cell>
          <cell r="AH233">
            <v>5502909</v>
          </cell>
          <cell r="AI233">
            <v>2943000</v>
          </cell>
          <cell r="AJ233">
            <v>133100</v>
          </cell>
          <cell r="AK233">
            <v>48800</v>
          </cell>
          <cell r="AL233">
            <v>157100</v>
          </cell>
          <cell r="AM233">
            <v>284256</v>
          </cell>
          <cell r="AN233">
            <v>75120</v>
          </cell>
          <cell r="AO233">
            <v>821000</v>
          </cell>
          <cell r="AP233">
            <v>592500</v>
          </cell>
          <cell r="AQ233">
            <v>0</v>
          </cell>
          <cell r="AR233">
            <v>2111876</v>
          </cell>
          <cell r="AS233">
            <v>273000</v>
          </cell>
          <cell r="AT233">
            <v>300000</v>
          </cell>
          <cell r="AU233">
            <v>0</v>
          </cell>
          <cell r="AV233">
            <v>104295</v>
          </cell>
          <cell r="AW233">
            <v>404295</v>
          </cell>
          <cell r="AX233">
            <v>5732171</v>
          </cell>
          <cell r="AY233">
            <v>0</v>
          </cell>
          <cell r="AZ233">
            <v>5732171</v>
          </cell>
          <cell r="BA233">
            <v>-229262</v>
          </cell>
          <cell r="BB233">
            <v>5502909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20</v>
          </cell>
          <cell r="BZ233">
            <v>2022</v>
          </cell>
          <cell r="CA233">
            <v>2026</v>
          </cell>
          <cell r="CB233">
            <v>10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2019</v>
          </cell>
          <cell r="CO233">
            <v>2028</v>
          </cell>
          <cell r="CP233">
            <v>0.86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1</v>
          </cell>
          <cell r="DA233">
            <v>149770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138866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1118421</v>
          </cell>
          <cell r="DY233">
            <v>115926</v>
          </cell>
          <cell r="DZ233">
            <v>0</v>
          </cell>
          <cell r="EA233">
            <v>0</v>
          </cell>
          <cell r="EB233">
            <v>0</v>
          </cell>
          <cell r="EC233">
            <v>260086</v>
          </cell>
          <cell r="ED233">
            <v>0</v>
          </cell>
          <cell r="EE233">
            <v>0</v>
          </cell>
          <cell r="EF233">
            <v>1494433</v>
          </cell>
          <cell r="EG233">
            <v>45000</v>
          </cell>
          <cell r="EH233">
            <v>0</v>
          </cell>
          <cell r="EI233">
            <v>1378507</v>
          </cell>
          <cell r="EJ233">
            <v>0</v>
          </cell>
          <cell r="EK233">
            <v>138866</v>
          </cell>
          <cell r="EL233">
            <v>138866</v>
          </cell>
          <cell r="EM233">
            <v>53286</v>
          </cell>
          <cell r="EN233">
            <v>192152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1731586</v>
          </cell>
          <cell r="EV233">
            <v>0</v>
          </cell>
          <cell r="EW233">
            <v>9.6781199999999998</v>
          </cell>
          <cell r="EX233">
            <v>0.29249999999999998</v>
          </cell>
          <cell r="EY233">
            <v>0</v>
          </cell>
          <cell r="EZ233">
            <v>0</v>
          </cell>
          <cell r="FA233">
            <v>0.86</v>
          </cell>
          <cell r="FB233">
            <v>0.33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11.16062</v>
          </cell>
          <cell r="FH233">
            <v>0</v>
          </cell>
          <cell r="FI233">
            <v>0</v>
          </cell>
          <cell r="FJ233">
            <v>8.9601900000000008</v>
          </cell>
          <cell r="FK233">
            <v>0.71792999999999996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2191293</v>
          </cell>
          <cell r="GK233">
            <v>7545</v>
          </cell>
          <cell r="GL233">
            <v>1380735</v>
          </cell>
          <cell r="GM233">
            <v>136544</v>
          </cell>
          <cell r="GN233">
            <v>182038</v>
          </cell>
          <cell r="GO233">
            <v>102612</v>
          </cell>
          <cell r="GP233">
            <v>65698</v>
          </cell>
          <cell r="GQ233">
            <v>6417</v>
          </cell>
          <cell r="GR233">
            <v>11353</v>
          </cell>
          <cell r="GS233">
            <v>12722</v>
          </cell>
          <cell r="GT233">
            <v>0</v>
          </cell>
          <cell r="GU233">
            <v>67381</v>
          </cell>
          <cell r="GV233">
            <v>0</v>
          </cell>
          <cell r="GW233">
            <v>0</v>
          </cell>
          <cell r="GX233">
            <v>0</v>
          </cell>
          <cell r="GY233">
            <v>-361</v>
          </cell>
          <cell r="GZ233">
            <v>2191293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131927</v>
          </cell>
          <cell r="HG233">
            <v>0</v>
          </cell>
          <cell r="HH233">
            <v>11288</v>
          </cell>
          <cell r="HI233">
            <v>33359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1450099</v>
          </cell>
          <cell r="HO233">
            <v>0</v>
          </cell>
          <cell r="HP233">
            <v>188994</v>
          </cell>
          <cell r="HQ233">
            <v>121476</v>
          </cell>
          <cell r="HR233">
            <v>69583</v>
          </cell>
          <cell r="HS233">
            <v>2532</v>
          </cell>
          <cell r="HT233">
            <v>12066</v>
          </cell>
          <cell r="HU233">
            <v>13516</v>
          </cell>
          <cell r="HV233">
            <v>0</v>
          </cell>
          <cell r="HW233">
            <v>70433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2144403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125695</v>
          </cell>
          <cell r="II233">
            <v>0</v>
          </cell>
          <cell r="IJ233">
            <v>13629</v>
          </cell>
          <cell r="IK233">
            <v>41993</v>
          </cell>
          <cell r="IL233">
            <v>0</v>
          </cell>
          <cell r="IM233">
            <v>0</v>
          </cell>
          <cell r="IN233">
            <v>0</v>
          </cell>
          <cell r="IO233">
            <v>0</v>
          </cell>
          <cell r="IP233">
            <v>2144403</v>
          </cell>
          <cell r="IQ233">
            <v>0</v>
          </cell>
          <cell r="IR233">
            <v>0</v>
          </cell>
          <cell r="IS233">
            <v>23.43</v>
          </cell>
          <cell r="IT233">
            <v>6</v>
          </cell>
          <cell r="IU233">
            <v>0.90300000000000002</v>
          </cell>
          <cell r="IV233">
            <v>0</v>
          </cell>
          <cell r="IW233">
            <v>188.2</v>
          </cell>
          <cell r="IX233">
            <v>0</v>
          </cell>
          <cell r="IY233">
            <v>5</v>
          </cell>
          <cell r="IZ233">
            <v>0</v>
          </cell>
          <cell r="JA233">
            <v>0</v>
          </cell>
          <cell r="JB233">
            <v>0</v>
          </cell>
          <cell r="JC233">
            <v>0</v>
          </cell>
          <cell r="JD233">
            <v>0</v>
          </cell>
          <cell r="JE233">
            <v>0</v>
          </cell>
          <cell r="JF233">
            <v>0</v>
          </cell>
          <cell r="JG233">
            <v>0</v>
          </cell>
          <cell r="JH233">
            <v>15.64</v>
          </cell>
          <cell r="JI233">
            <v>0</v>
          </cell>
          <cell r="JJ233">
            <v>4.84</v>
          </cell>
          <cell r="JK233">
            <v>10.8</v>
          </cell>
          <cell r="JL233">
            <v>2.74</v>
          </cell>
          <cell r="JM233">
            <v>4.84</v>
          </cell>
          <cell r="JN233">
            <v>7.92</v>
          </cell>
          <cell r="JO233">
            <v>15.5</v>
          </cell>
          <cell r="JP233">
            <v>21.97</v>
          </cell>
          <cell r="JQ233">
            <v>0</v>
          </cell>
          <cell r="JR233">
            <v>5</v>
          </cell>
          <cell r="JS233">
            <v>0</v>
          </cell>
          <cell r="JT233">
            <v>7767</v>
          </cell>
          <cell r="JU233">
            <v>1.0680000000000001</v>
          </cell>
          <cell r="JV233">
            <v>7992</v>
          </cell>
          <cell r="JW233">
            <v>186.7</v>
          </cell>
          <cell r="JX233">
            <v>-0.10100000000000001</v>
          </cell>
          <cell r="JY233">
            <v>-784</v>
          </cell>
          <cell r="JZ233">
            <v>-682</v>
          </cell>
          <cell r="KA233">
            <v>0</v>
          </cell>
          <cell r="KB233">
            <v>188.2</v>
          </cell>
          <cell r="KC233">
            <v>7958</v>
          </cell>
          <cell r="KD233">
            <v>1497696</v>
          </cell>
          <cell r="KE233">
            <v>0</v>
          </cell>
          <cell r="KF233">
            <v>183336</v>
          </cell>
          <cell r="KG233">
            <v>123349</v>
          </cell>
        </row>
        <row r="234">
          <cell r="E234">
            <v>5319</v>
          </cell>
          <cell r="F234">
            <v>5160</v>
          </cell>
          <cell r="G234" t="str">
            <v>PCM</v>
          </cell>
          <cell r="H234" t="str">
            <v>PCM</v>
          </cell>
          <cell r="I234">
            <v>0</v>
          </cell>
          <cell r="J234">
            <v>0</v>
          </cell>
          <cell r="K234">
            <v>0</v>
          </cell>
          <cell r="L234">
            <v>5319</v>
          </cell>
          <cell r="M234">
            <v>5569309</v>
          </cell>
          <cell r="N234">
            <v>172663</v>
          </cell>
          <cell r="O234">
            <v>384016</v>
          </cell>
          <cell r="P234">
            <v>650000</v>
          </cell>
          <cell r="Q234">
            <v>75500</v>
          </cell>
          <cell r="R234">
            <v>520000</v>
          </cell>
          <cell r="S234">
            <v>242500</v>
          </cell>
          <cell r="T234">
            <v>237200</v>
          </cell>
          <cell r="U234">
            <v>0</v>
          </cell>
          <cell r="V234">
            <v>7726806</v>
          </cell>
          <cell r="W234">
            <v>32300</v>
          </cell>
          <cell r="X234">
            <v>1443000</v>
          </cell>
          <cell r="Y234">
            <v>0</v>
          </cell>
          <cell r="Z234">
            <v>140000</v>
          </cell>
          <cell r="AA234">
            <v>820000</v>
          </cell>
          <cell r="AB234">
            <v>18013294</v>
          </cell>
          <cell r="AC234">
            <v>0</v>
          </cell>
          <cell r="AD234">
            <v>862000</v>
          </cell>
          <cell r="AE234">
            <v>0</v>
          </cell>
          <cell r="AF234">
            <v>18875294</v>
          </cell>
          <cell r="AG234">
            <v>3583086</v>
          </cell>
          <cell r="AH234">
            <v>22458380</v>
          </cell>
          <cell r="AI234">
            <v>9472000</v>
          </cell>
          <cell r="AJ234">
            <v>483000</v>
          </cell>
          <cell r="AK234">
            <v>1030000</v>
          </cell>
          <cell r="AL234">
            <v>700000</v>
          </cell>
          <cell r="AM234">
            <v>700000</v>
          </cell>
          <cell r="AN234">
            <v>450000</v>
          </cell>
          <cell r="AO234">
            <v>2060000</v>
          </cell>
          <cell r="AP234">
            <v>715000</v>
          </cell>
          <cell r="AQ234">
            <v>0</v>
          </cell>
          <cell r="AR234">
            <v>6138000</v>
          </cell>
          <cell r="AS234">
            <v>1000000</v>
          </cell>
          <cell r="AT234">
            <v>500000</v>
          </cell>
          <cell r="AU234">
            <v>1939000</v>
          </cell>
          <cell r="AV234">
            <v>529500</v>
          </cell>
          <cell r="AW234">
            <v>2968500</v>
          </cell>
          <cell r="AX234">
            <v>19578500</v>
          </cell>
          <cell r="AY234">
            <v>862000</v>
          </cell>
          <cell r="AZ234">
            <v>20440500</v>
          </cell>
          <cell r="BA234">
            <v>2017880</v>
          </cell>
          <cell r="BB234">
            <v>22458380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20</v>
          </cell>
          <cell r="BZ234">
            <v>2024</v>
          </cell>
          <cell r="CA234">
            <v>2028</v>
          </cell>
          <cell r="CB234">
            <v>10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2024</v>
          </cell>
          <cell r="CO234">
            <v>2026</v>
          </cell>
          <cell r="CP234">
            <v>1.34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2.7</v>
          </cell>
          <cell r="CY234">
            <v>0</v>
          </cell>
          <cell r="CZ234">
            <v>5</v>
          </cell>
          <cell r="DA234">
            <v>795889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534134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3227318</v>
          </cell>
          <cell r="DY234">
            <v>161974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3389292</v>
          </cell>
          <cell r="EG234">
            <v>608327</v>
          </cell>
          <cell r="EH234">
            <v>0</v>
          </cell>
          <cell r="EI234">
            <v>3227318</v>
          </cell>
          <cell r="EJ234">
            <v>0</v>
          </cell>
          <cell r="EK234">
            <v>534134</v>
          </cell>
          <cell r="EL234">
            <v>534134</v>
          </cell>
          <cell r="EM234">
            <v>131540</v>
          </cell>
          <cell r="EN234">
            <v>665674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1076240</v>
          </cell>
          <cell r="ET234">
            <v>0</v>
          </cell>
          <cell r="EU234">
            <v>5739533</v>
          </cell>
          <cell r="EV234">
            <v>0</v>
          </cell>
          <cell r="EW234">
            <v>8.6804000000000006</v>
          </cell>
          <cell r="EX234">
            <v>1.5596000000000001</v>
          </cell>
          <cell r="EY234">
            <v>0</v>
          </cell>
          <cell r="EZ234">
            <v>0</v>
          </cell>
          <cell r="FA234">
            <v>1.34</v>
          </cell>
          <cell r="FB234">
            <v>0.33</v>
          </cell>
          <cell r="FC234">
            <v>0</v>
          </cell>
          <cell r="FD234">
            <v>0</v>
          </cell>
          <cell r="FE234">
            <v>2.7</v>
          </cell>
          <cell r="FF234">
            <v>0</v>
          </cell>
          <cell r="FG234">
            <v>14.61</v>
          </cell>
          <cell r="FH234">
            <v>0</v>
          </cell>
          <cell r="FI234">
            <v>0</v>
          </cell>
          <cell r="FJ234">
            <v>8.2740500000000008</v>
          </cell>
          <cell r="FK234">
            <v>0.40634999999999999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10397931</v>
          </cell>
          <cell r="GK234">
            <v>7413</v>
          </cell>
          <cell r="GL234">
            <v>7582758</v>
          </cell>
          <cell r="GM234">
            <v>0</v>
          </cell>
          <cell r="GN234">
            <v>104004</v>
          </cell>
          <cell r="GO234">
            <v>842191</v>
          </cell>
          <cell r="GP234">
            <v>359319</v>
          </cell>
          <cell r="GQ234">
            <v>0</v>
          </cell>
          <cell r="GR234">
            <v>62699</v>
          </cell>
          <cell r="GS234">
            <v>68862</v>
          </cell>
          <cell r="GT234">
            <v>0</v>
          </cell>
          <cell r="GU234">
            <v>251345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10397931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536404</v>
          </cell>
          <cell r="HG234">
            <v>0</v>
          </cell>
          <cell r="HH234">
            <v>48391</v>
          </cell>
          <cell r="HI234">
            <v>211271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7880084</v>
          </cell>
          <cell r="HO234">
            <v>0</v>
          </cell>
          <cell r="HP234">
            <v>167184</v>
          </cell>
          <cell r="HQ234">
            <v>837407</v>
          </cell>
          <cell r="HR234">
            <v>372083</v>
          </cell>
          <cell r="HS234">
            <v>0</v>
          </cell>
          <cell r="HT234">
            <v>65328</v>
          </cell>
          <cell r="HU234">
            <v>71762</v>
          </cell>
          <cell r="HV234">
            <v>0</v>
          </cell>
          <cell r="HW234">
            <v>231890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10789524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563189</v>
          </cell>
          <cell r="II234">
            <v>0</v>
          </cell>
          <cell r="IJ234">
            <v>58466</v>
          </cell>
          <cell r="IK234">
            <v>213780</v>
          </cell>
          <cell r="IL234">
            <v>0</v>
          </cell>
          <cell r="IM234">
            <v>0</v>
          </cell>
          <cell r="IN234">
            <v>0</v>
          </cell>
          <cell r="IO234">
            <v>0</v>
          </cell>
          <cell r="IP234">
            <v>10789524</v>
          </cell>
          <cell r="IQ234">
            <v>0</v>
          </cell>
          <cell r="IR234">
            <v>0</v>
          </cell>
          <cell r="IS234">
            <v>17</v>
          </cell>
          <cell r="IT234">
            <v>21</v>
          </cell>
          <cell r="IU234">
            <v>4.0570000000000004</v>
          </cell>
          <cell r="IV234">
            <v>0.84</v>
          </cell>
          <cell r="IW234">
            <v>999.3</v>
          </cell>
          <cell r="IX234">
            <v>0</v>
          </cell>
          <cell r="IY234">
            <v>28.5</v>
          </cell>
          <cell r="IZ234">
            <v>0</v>
          </cell>
          <cell r="JA234">
            <v>0</v>
          </cell>
          <cell r="JB234">
            <v>0</v>
          </cell>
          <cell r="JC234">
            <v>0</v>
          </cell>
          <cell r="JD234">
            <v>0</v>
          </cell>
          <cell r="JE234">
            <v>0</v>
          </cell>
          <cell r="JF234">
            <v>0</v>
          </cell>
          <cell r="JG234">
            <v>0</v>
          </cell>
          <cell r="JH234">
            <v>109.68</v>
          </cell>
          <cell r="JI234">
            <v>16.440000000000001</v>
          </cell>
          <cell r="JJ234">
            <v>43.56</v>
          </cell>
          <cell r="JK234">
            <v>49.68</v>
          </cell>
          <cell r="JL234">
            <v>16.440000000000001</v>
          </cell>
          <cell r="JM234">
            <v>37.520000000000003</v>
          </cell>
          <cell r="JN234">
            <v>46.8</v>
          </cell>
          <cell r="JO234">
            <v>100.76</v>
          </cell>
          <cell r="JP234">
            <v>17.96</v>
          </cell>
          <cell r="JQ234">
            <v>1.26</v>
          </cell>
          <cell r="JR234">
            <v>21</v>
          </cell>
          <cell r="JS234">
            <v>0</v>
          </cell>
          <cell r="JT234">
            <v>7635</v>
          </cell>
          <cell r="JU234">
            <v>3.9129999999999998</v>
          </cell>
          <cell r="JV234">
            <v>0</v>
          </cell>
          <cell r="JW234">
            <v>1032.0999999999999</v>
          </cell>
          <cell r="JX234">
            <v>0.95799999999999996</v>
          </cell>
          <cell r="JY234">
            <v>7314</v>
          </cell>
          <cell r="JZ234">
            <v>6466</v>
          </cell>
          <cell r="KA234">
            <v>0</v>
          </cell>
          <cell r="KB234">
            <v>999.3</v>
          </cell>
          <cell r="KC234">
            <v>7826</v>
          </cell>
          <cell r="KD234">
            <v>7820522</v>
          </cell>
          <cell r="KE234">
            <v>138363</v>
          </cell>
          <cell r="KF234">
            <v>181039</v>
          </cell>
          <cell r="KG234">
            <v>788548</v>
          </cell>
        </row>
        <row r="235">
          <cell r="E235">
            <v>5163</v>
          </cell>
          <cell r="F235">
            <v>5163</v>
          </cell>
          <cell r="G235" t="str">
            <v>PEKIN</v>
          </cell>
          <cell r="H235" t="str">
            <v>Pekin</v>
          </cell>
          <cell r="I235">
            <v>0</v>
          </cell>
          <cell r="J235">
            <v>0</v>
          </cell>
          <cell r="K235">
            <v>0</v>
          </cell>
          <cell r="L235">
            <v>5163</v>
          </cell>
          <cell r="M235">
            <v>4499578</v>
          </cell>
          <cell r="N235">
            <v>74434</v>
          </cell>
          <cell r="O235">
            <v>237625</v>
          </cell>
          <cell r="P235">
            <v>1000000</v>
          </cell>
          <cell r="Q235">
            <v>192000</v>
          </cell>
          <cell r="R235">
            <v>155000</v>
          </cell>
          <cell r="S235">
            <v>340000</v>
          </cell>
          <cell r="T235">
            <v>481500</v>
          </cell>
          <cell r="U235">
            <v>0</v>
          </cell>
          <cell r="V235">
            <v>3285128</v>
          </cell>
          <cell r="W235">
            <v>10233</v>
          </cell>
          <cell r="X235">
            <v>1073000</v>
          </cell>
          <cell r="Y235">
            <v>0</v>
          </cell>
          <cell r="Z235">
            <v>130000</v>
          </cell>
          <cell r="AA235">
            <v>473000</v>
          </cell>
          <cell r="AB235">
            <v>11951498</v>
          </cell>
          <cell r="AC235">
            <v>0</v>
          </cell>
          <cell r="AD235">
            <v>62000</v>
          </cell>
          <cell r="AE235">
            <v>0</v>
          </cell>
          <cell r="AF235">
            <v>12013498</v>
          </cell>
          <cell r="AG235">
            <v>6770478</v>
          </cell>
          <cell r="AH235">
            <v>18783976</v>
          </cell>
          <cell r="AI235">
            <v>6975000</v>
          </cell>
          <cell r="AJ235">
            <v>206500</v>
          </cell>
          <cell r="AK235">
            <v>371500</v>
          </cell>
          <cell r="AL235">
            <v>402000</v>
          </cell>
          <cell r="AM235">
            <v>451500</v>
          </cell>
          <cell r="AN235">
            <v>246500</v>
          </cell>
          <cell r="AO235">
            <v>1041000</v>
          </cell>
          <cell r="AP235">
            <v>887000</v>
          </cell>
          <cell r="AQ235">
            <v>0</v>
          </cell>
          <cell r="AR235">
            <v>3606000</v>
          </cell>
          <cell r="AS235">
            <v>906000</v>
          </cell>
          <cell r="AT235">
            <v>700000</v>
          </cell>
          <cell r="AU235">
            <v>433847</v>
          </cell>
          <cell r="AV235">
            <v>291051</v>
          </cell>
          <cell r="AW235">
            <v>1424898</v>
          </cell>
          <cell r="AX235">
            <v>12911898</v>
          </cell>
          <cell r="AY235">
            <v>62000</v>
          </cell>
          <cell r="AZ235">
            <v>12973898</v>
          </cell>
          <cell r="BA235">
            <v>5810078</v>
          </cell>
          <cell r="BB235">
            <v>18783976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20</v>
          </cell>
          <cell r="BZ235">
            <v>2022</v>
          </cell>
          <cell r="CA235">
            <v>2026</v>
          </cell>
          <cell r="CB235">
            <v>10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10</v>
          </cell>
          <cell r="CN235">
            <v>2022</v>
          </cell>
          <cell r="CO235">
            <v>2031</v>
          </cell>
          <cell r="CP235">
            <v>0.67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2.7</v>
          </cell>
          <cell r="CY235">
            <v>0</v>
          </cell>
          <cell r="CZ235">
            <v>4</v>
          </cell>
          <cell r="DA235">
            <v>423430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3</v>
          </cell>
          <cell r="DI235">
            <v>233033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2637454</v>
          </cell>
          <cell r="DY235">
            <v>208521</v>
          </cell>
          <cell r="DZ235">
            <v>0</v>
          </cell>
          <cell r="EA235">
            <v>0</v>
          </cell>
          <cell r="EB235">
            <v>0</v>
          </cell>
          <cell r="EC235">
            <v>300000</v>
          </cell>
          <cell r="ED235">
            <v>0</v>
          </cell>
          <cell r="EE235">
            <v>0</v>
          </cell>
          <cell r="EF235">
            <v>3145975</v>
          </cell>
          <cell r="EG235">
            <v>550000</v>
          </cell>
          <cell r="EH235">
            <v>0</v>
          </cell>
          <cell r="EI235">
            <v>2937454</v>
          </cell>
          <cell r="EJ235">
            <v>0</v>
          </cell>
          <cell r="EK235">
            <v>125521</v>
          </cell>
          <cell r="EL235">
            <v>125521</v>
          </cell>
          <cell r="EM235">
            <v>114777</v>
          </cell>
          <cell r="EN235">
            <v>240298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548086</v>
          </cell>
          <cell r="ET235">
            <v>0</v>
          </cell>
          <cell r="EU235">
            <v>4484359</v>
          </cell>
          <cell r="EV235">
            <v>0</v>
          </cell>
          <cell r="EW235">
            <v>9.0451099999999993</v>
          </cell>
          <cell r="EX235">
            <v>1.5813200000000001</v>
          </cell>
          <cell r="EY235">
            <v>0</v>
          </cell>
          <cell r="EZ235">
            <v>0</v>
          </cell>
          <cell r="FA235">
            <v>0.36088999999999999</v>
          </cell>
          <cell r="FB235">
            <v>0.33</v>
          </cell>
          <cell r="FC235">
            <v>0</v>
          </cell>
          <cell r="FD235">
            <v>0</v>
          </cell>
          <cell r="FE235">
            <v>1.57582</v>
          </cell>
          <cell r="FF235">
            <v>0</v>
          </cell>
          <cell r="FG235">
            <v>12.893140000000001</v>
          </cell>
          <cell r="FH235">
            <v>0</v>
          </cell>
          <cell r="FI235">
            <v>0</v>
          </cell>
          <cell r="FJ235">
            <v>8.4455799999999996</v>
          </cell>
          <cell r="FK235">
            <v>0.59953000000000001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6107252</v>
          </cell>
          <cell r="GK235">
            <v>7413</v>
          </cell>
          <cell r="GL235">
            <v>4264699</v>
          </cell>
          <cell r="GM235">
            <v>44060</v>
          </cell>
          <cell r="GN235">
            <v>191589</v>
          </cell>
          <cell r="GO235">
            <v>473765</v>
          </cell>
          <cell r="GP235">
            <v>205557</v>
          </cell>
          <cell r="GQ235">
            <v>4173</v>
          </cell>
          <cell r="GR235">
            <v>34690</v>
          </cell>
          <cell r="GS235">
            <v>38123</v>
          </cell>
          <cell r="GT235">
            <v>0</v>
          </cell>
          <cell r="GU235">
            <v>207885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6107252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353835</v>
          </cell>
          <cell r="HG235">
            <v>0</v>
          </cell>
          <cell r="HH235">
            <v>35480</v>
          </cell>
          <cell r="HI235">
            <v>129728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4192379</v>
          </cell>
          <cell r="HO235">
            <v>114967</v>
          </cell>
          <cell r="HP235">
            <v>158930</v>
          </cell>
          <cell r="HQ235">
            <v>499176</v>
          </cell>
          <cell r="HR235">
            <v>203577</v>
          </cell>
          <cell r="HS235">
            <v>6153</v>
          </cell>
          <cell r="HT235">
            <v>34115</v>
          </cell>
          <cell r="HU235">
            <v>37497</v>
          </cell>
          <cell r="HV235">
            <v>0</v>
          </cell>
          <cell r="HW235">
            <v>203524</v>
          </cell>
          <cell r="HX235">
            <v>0</v>
          </cell>
          <cell r="HY235">
            <v>0</v>
          </cell>
          <cell r="HZ235">
            <v>0</v>
          </cell>
          <cell r="IA235">
            <v>-504</v>
          </cell>
          <cell r="IB235">
            <v>6083365</v>
          </cell>
          <cell r="IC235">
            <v>0</v>
          </cell>
          <cell r="ID235">
            <v>0</v>
          </cell>
          <cell r="IE235">
            <v>0</v>
          </cell>
          <cell r="IF235">
            <v>0</v>
          </cell>
          <cell r="IG235">
            <v>0</v>
          </cell>
          <cell r="IH235">
            <v>357424</v>
          </cell>
          <cell r="II235">
            <v>0</v>
          </cell>
          <cell r="IJ235">
            <v>43569</v>
          </cell>
          <cell r="IK235">
            <v>148883</v>
          </cell>
          <cell r="IL235">
            <v>0</v>
          </cell>
          <cell r="IM235">
            <v>0</v>
          </cell>
          <cell r="IN235">
            <v>0</v>
          </cell>
          <cell r="IO235">
            <v>0</v>
          </cell>
          <cell r="IP235">
            <v>6083365</v>
          </cell>
          <cell r="IQ235">
            <v>0</v>
          </cell>
          <cell r="IR235">
            <v>0</v>
          </cell>
          <cell r="IS235">
            <v>18.059999999999999</v>
          </cell>
          <cell r="IT235">
            <v>0</v>
          </cell>
          <cell r="IU235">
            <v>2.5459999999999998</v>
          </cell>
          <cell r="IV235">
            <v>0.21</v>
          </cell>
          <cell r="IW235">
            <v>530.70000000000005</v>
          </cell>
          <cell r="IX235">
            <v>0</v>
          </cell>
          <cell r="IY235">
            <v>16</v>
          </cell>
          <cell r="IZ235">
            <v>0</v>
          </cell>
          <cell r="JA235">
            <v>0</v>
          </cell>
          <cell r="JB235">
            <v>0</v>
          </cell>
          <cell r="JC235">
            <v>477</v>
          </cell>
          <cell r="JD235">
            <v>498</v>
          </cell>
          <cell r="JE235">
            <v>0</v>
          </cell>
          <cell r="JF235">
            <v>0</v>
          </cell>
          <cell r="JG235">
            <v>1.36</v>
          </cell>
          <cell r="JH235">
            <v>65.38</v>
          </cell>
          <cell r="JI235">
            <v>16.440000000000001</v>
          </cell>
          <cell r="JJ235">
            <v>26.62</v>
          </cell>
          <cell r="JK235">
            <v>22.32</v>
          </cell>
          <cell r="JL235">
            <v>10.96</v>
          </cell>
          <cell r="JM235">
            <v>24.81</v>
          </cell>
          <cell r="JN235">
            <v>21.6</v>
          </cell>
          <cell r="JO235">
            <v>57.37</v>
          </cell>
          <cell r="JP235">
            <v>22.32</v>
          </cell>
          <cell r="JQ235">
            <v>0.63</v>
          </cell>
          <cell r="JR235">
            <v>0</v>
          </cell>
          <cell r="JS235">
            <v>0</v>
          </cell>
          <cell r="JT235">
            <v>7635</v>
          </cell>
          <cell r="JU235">
            <v>2.8460000000000001</v>
          </cell>
          <cell r="JV235">
            <v>21273</v>
          </cell>
          <cell r="JW235">
            <v>549.1</v>
          </cell>
          <cell r="JX235">
            <v>-8.33</v>
          </cell>
          <cell r="JY235">
            <v>-2520</v>
          </cell>
          <cell r="JZ235">
            <v>-56219</v>
          </cell>
          <cell r="KA235">
            <v>462</v>
          </cell>
          <cell r="KB235">
            <v>530.70000000000005</v>
          </cell>
          <cell r="KC235">
            <v>7826</v>
          </cell>
          <cell r="KD235">
            <v>4153258</v>
          </cell>
          <cell r="KE235">
            <v>81045</v>
          </cell>
          <cell r="KF235">
            <v>201879</v>
          </cell>
          <cell r="KG235">
            <v>448978</v>
          </cell>
        </row>
        <row r="236">
          <cell r="E236">
            <v>5166</v>
          </cell>
          <cell r="F236">
            <v>5166</v>
          </cell>
          <cell r="G236" t="str">
            <v>PELLA</v>
          </cell>
          <cell r="H236" t="str">
            <v>Pella</v>
          </cell>
          <cell r="I236">
            <v>0</v>
          </cell>
          <cell r="J236">
            <v>0</v>
          </cell>
          <cell r="K236">
            <v>0</v>
          </cell>
          <cell r="L236">
            <v>5166</v>
          </cell>
          <cell r="M236">
            <v>16545833</v>
          </cell>
          <cell r="N236">
            <v>134024</v>
          </cell>
          <cell r="O236">
            <v>962991</v>
          </cell>
          <cell r="P236">
            <v>2800000</v>
          </cell>
          <cell r="Q236">
            <v>409500</v>
          </cell>
          <cell r="R236">
            <v>800000</v>
          </cell>
          <cell r="S236">
            <v>2210000</v>
          </cell>
          <cell r="T236">
            <v>421000</v>
          </cell>
          <cell r="U236">
            <v>0</v>
          </cell>
          <cell r="V236">
            <v>15454336</v>
          </cell>
          <cell r="W236">
            <v>50668</v>
          </cell>
          <cell r="X236">
            <v>3355000</v>
          </cell>
          <cell r="Y236">
            <v>0</v>
          </cell>
          <cell r="Z236">
            <v>150000</v>
          </cell>
          <cell r="AA236">
            <v>1400000</v>
          </cell>
          <cell r="AB236">
            <v>44693352</v>
          </cell>
          <cell r="AC236">
            <v>0</v>
          </cell>
          <cell r="AD236">
            <v>1500000</v>
          </cell>
          <cell r="AE236">
            <v>80000</v>
          </cell>
          <cell r="AF236">
            <v>46273352</v>
          </cell>
          <cell r="AG236">
            <v>23359202</v>
          </cell>
          <cell r="AH236">
            <v>69632554</v>
          </cell>
          <cell r="AI236">
            <v>23275000</v>
          </cell>
          <cell r="AJ236">
            <v>680500</v>
          </cell>
          <cell r="AK236">
            <v>2315500</v>
          </cell>
          <cell r="AL236">
            <v>485000</v>
          </cell>
          <cell r="AM236">
            <v>1601500</v>
          </cell>
          <cell r="AN236">
            <v>670500</v>
          </cell>
          <cell r="AO236">
            <v>4545000</v>
          </cell>
          <cell r="AP236">
            <v>1740000</v>
          </cell>
          <cell r="AQ236">
            <v>0</v>
          </cell>
          <cell r="AR236">
            <v>12038000</v>
          </cell>
          <cell r="AS236">
            <v>2635000</v>
          </cell>
          <cell r="AT236">
            <v>14000000</v>
          </cell>
          <cell r="AU236">
            <v>6000000</v>
          </cell>
          <cell r="AV236">
            <v>1213374</v>
          </cell>
          <cell r="AW236">
            <v>21213374</v>
          </cell>
          <cell r="AX236">
            <v>59161374</v>
          </cell>
          <cell r="AY236">
            <v>1500000</v>
          </cell>
          <cell r="AZ236">
            <v>60661374</v>
          </cell>
          <cell r="BA236">
            <v>8971180</v>
          </cell>
          <cell r="BB236">
            <v>69632554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20</v>
          </cell>
          <cell r="BZ236">
            <v>2022</v>
          </cell>
          <cell r="CA236">
            <v>2026</v>
          </cell>
          <cell r="CB236">
            <v>10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2020</v>
          </cell>
          <cell r="CO236">
            <v>2029</v>
          </cell>
          <cell r="CP236">
            <v>0.67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3.6</v>
          </cell>
          <cell r="CY236">
            <v>0</v>
          </cell>
          <cell r="CZ236">
            <v>4</v>
          </cell>
          <cell r="DA236">
            <v>1680843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791616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8662374</v>
          </cell>
          <cell r="DY236">
            <v>318796</v>
          </cell>
          <cell r="DZ236">
            <v>0</v>
          </cell>
          <cell r="EA236">
            <v>0</v>
          </cell>
          <cell r="EB236">
            <v>0</v>
          </cell>
          <cell r="EC236">
            <v>1039506</v>
          </cell>
          <cell r="ED236">
            <v>470000</v>
          </cell>
          <cell r="EE236">
            <v>0</v>
          </cell>
          <cell r="EF236">
            <v>10490676</v>
          </cell>
          <cell r="EG236">
            <v>700000</v>
          </cell>
          <cell r="EH236">
            <v>0</v>
          </cell>
          <cell r="EI236">
            <v>10171880</v>
          </cell>
          <cell r="EJ236">
            <v>0</v>
          </cell>
          <cell r="EK236">
            <v>791616</v>
          </cell>
          <cell r="EL236">
            <v>791616</v>
          </cell>
          <cell r="EM236">
            <v>389900</v>
          </cell>
          <cell r="EN236">
            <v>1181516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4253458</v>
          </cell>
          <cell r="ET236">
            <v>0</v>
          </cell>
          <cell r="EU236">
            <v>16625655</v>
          </cell>
          <cell r="EV236">
            <v>0</v>
          </cell>
          <cell r="EW236">
            <v>9.3336600000000001</v>
          </cell>
          <cell r="EX236">
            <v>0.62375000000000003</v>
          </cell>
          <cell r="EY236">
            <v>0</v>
          </cell>
          <cell r="EZ236">
            <v>0</v>
          </cell>
          <cell r="FA236">
            <v>0.67</v>
          </cell>
          <cell r="FB236">
            <v>0.33</v>
          </cell>
          <cell r="FC236">
            <v>0</v>
          </cell>
          <cell r="FD236">
            <v>0</v>
          </cell>
          <cell r="FE236">
            <v>3.6</v>
          </cell>
          <cell r="FF236">
            <v>0</v>
          </cell>
          <cell r="FG236">
            <v>14.557410000000001</v>
          </cell>
          <cell r="FH236">
            <v>0</v>
          </cell>
          <cell r="FI236">
            <v>0</v>
          </cell>
          <cell r="FJ236">
            <v>9.0638400000000008</v>
          </cell>
          <cell r="FK236">
            <v>0.26982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22136738</v>
          </cell>
          <cell r="GK236">
            <v>7413</v>
          </cell>
          <cell r="GL236">
            <v>16117345</v>
          </cell>
          <cell r="GM236">
            <v>0</v>
          </cell>
          <cell r="GN236">
            <v>489050</v>
          </cell>
          <cell r="GO236">
            <v>1669111</v>
          </cell>
          <cell r="GP236">
            <v>758582</v>
          </cell>
          <cell r="GQ236">
            <v>0</v>
          </cell>
          <cell r="GR236">
            <v>165151</v>
          </cell>
          <cell r="GS236">
            <v>181383</v>
          </cell>
          <cell r="GT236">
            <v>0</v>
          </cell>
          <cell r="GU236">
            <v>392824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22136738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1273593</v>
          </cell>
          <cell r="HG236">
            <v>0</v>
          </cell>
          <cell r="HH236">
            <v>102986</v>
          </cell>
          <cell r="HI236">
            <v>459606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16642010</v>
          </cell>
          <cell r="HO236">
            <v>0</v>
          </cell>
          <cell r="HP236">
            <v>486479</v>
          </cell>
          <cell r="HQ236">
            <v>1664201</v>
          </cell>
          <cell r="HR236">
            <v>781353</v>
          </cell>
          <cell r="HS236">
            <v>0</v>
          </cell>
          <cell r="HT236">
            <v>169990</v>
          </cell>
          <cell r="HU236">
            <v>186731</v>
          </cell>
          <cell r="HV236">
            <v>0</v>
          </cell>
          <cell r="HW236">
            <v>403953</v>
          </cell>
          <cell r="HX236">
            <v>0</v>
          </cell>
          <cell r="HY236">
            <v>0</v>
          </cell>
          <cell r="HZ236">
            <v>0</v>
          </cell>
          <cell r="IA236">
            <v>-12528</v>
          </cell>
          <cell r="IB236">
            <v>22747170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1307896</v>
          </cell>
          <cell r="II236">
            <v>0</v>
          </cell>
          <cell r="IJ236">
            <v>124773</v>
          </cell>
          <cell r="IK236">
            <v>442830</v>
          </cell>
          <cell r="IL236">
            <v>0</v>
          </cell>
          <cell r="IM236">
            <v>0</v>
          </cell>
          <cell r="IN236">
            <v>0</v>
          </cell>
          <cell r="IO236">
            <v>0</v>
          </cell>
          <cell r="IP236">
            <v>22747170</v>
          </cell>
          <cell r="IQ236">
            <v>0</v>
          </cell>
          <cell r="IR236">
            <v>1.9</v>
          </cell>
          <cell r="IS236">
            <v>52.66</v>
          </cell>
          <cell r="IT236">
            <v>562</v>
          </cell>
          <cell r="IU236">
            <v>7.1769999999999996</v>
          </cell>
          <cell r="IV236">
            <v>3.88</v>
          </cell>
          <cell r="IW236">
            <v>2135.9</v>
          </cell>
          <cell r="IX236">
            <v>0</v>
          </cell>
          <cell r="IY236">
            <v>67.5</v>
          </cell>
          <cell r="IZ236">
            <v>0</v>
          </cell>
          <cell r="JA236">
            <v>0</v>
          </cell>
          <cell r="JB236">
            <v>0</v>
          </cell>
          <cell r="JC236">
            <v>0</v>
          </cell>
          <cell r="JD236">
            <v>0</v>
          </cell>
          <cell r="JE236">
            <v>-0.5</v>
          </cell>
          <cell r="JF236">
            <v>-3818</v>
          </cell>
          <cell r="JG236">
            <v>0</v>
          </cell>
          <cell r="JH236">
            <v>217.97</v>
          </cell>
          <cell r="JI236">
            <v>52.06</v>
          </cell>
          <cell r="JJ236">
            <v>78.069999999999993</v>
          </cell>
          <cell r="JK236">
            <v>87.84</v>
          </cell>
          <cell r="JL236">
            <v>68.5</v>
          </cell>
          <cell r="JM236">
            <v>91.98</v>
          </cell>
          <cell r="JN236">
            <v>95.76</v>
          </cell>
          <cell r="JO236">
            <v>256.24</v>
          </cell>
          <cell r="JP236">
            <v>58.99</v>
          </cell>
          <cell r="JQ236">
            <v>5.71</v>
          </cell>
          <cell r="JR236">
            <v>625</v>
          </cell>
          <cell r="JS236">
            <v>0.7</v>
          </cell>
          <cell r="JT236">
            <v>7635</v>
          </cell>
          <cell r="JU236">
            <v>7.13</v>
          </cell>
          <cell r="JV236">
            <v>16481</v>
          </cell>
          <cell r="JW236">
            <v>2179.6999999999998</v>
          </cell>
          <cell r="JX236">
            <v>0</v>
          </cell>
          <cell r="JY236">
            <v>0</v>
          </cell>
          <cell r="JZ236">
            <v>0</v>
          </cell>
          <cell r="KA236">
            <v>0</v>
          </cell>
          <cell r="KB236">
            <v>2135.9</v>
          </cell>
          <cell r="KC236">
            <v>7826</v>
          </cell>
          <cell r="KD236">
            <v>16715553</v>
          </cell>
          <cell r="KE236">
            <v>92877</v>
          </cell>
          <cell r="KF236">
            <v>562142</v>
          </cell>
          <cell r="KG236">
            <v>2005334</v>
          </cell>
        </row>
        <row r="237">
          <cell r="E237">
            <v>5184</v>
          </cell>
          <cell r="F237">
            <v>5184</v>
          </cell>
          <cell r="G237" t="str">
            <v>PERRY</v>
          </cell>
          <cell r="H237" t="str">
            <v>Perry</v>
          </cell>
          <cell r="I237">
            <v>0</v>
          </cell>
          <cell r="J237">
            <v>0</v>
          </cell>
          <cell r="K237">
            <v>0</v>
          </cell>
          <cell r="L237">
            <v>5184</v>
          </cell>
          <cell r="M237">
            <v>7632099</v>
          </cell>
          <cell r="N237">
            <v>195228</v>
          </cell>
          <cell r="O237">
            <v>251876</v>
          </cell>
          <cell r="P237">
            <v>325000</v>
          </cell>
          <cell r="Q237">
            <v>119045</v>
          </cell>
          <cell r="R237">
            <v>445000</v>
          </cell>
          <cell r="S237">
            <v>240000</v>
          </cell>
          <cell r="T237">
            <v>917550</v>
          </cell>
          <cell r="U237">
            <v>0</v>
          </cell>
          <cell r="V237">
            <v>18227952</v>
          </cell>
          <cell r="W237">
            <v>105323</v>
          </cell>
          <cell r="X237">
            <v>3688250</v>
          </cell>
          <cell r="Y237">
            <v>0</v>
          </cell>
          <cell r="Z237">
            <v>645000</v>
          </cell>
          <cell r="AA237">
            <v>3525000</v>
          </cell>
          <cell r="AB237">
            <v>36317323</v>
          </cell>
          <cell r="AC237">
            <v>0</v>
          </cell>
          <cell r="AD237">
            <v>1274129</v>
          </cell>
          <cell r="AE237">
            <v>0</v>
          </cell>
          <cell r="AF237">
            <v>37591452</v>
          </cell>
          <cell r="AG237">
            <v>8421304</v>
          </cell>
          <cell r="AH237">
            <v>46012756</v>
          </cell>
          <cell r="AI237">
            <v>19170000</v>
          </cell>
          <cell r="AJ237">
            <v>800000</v>
          </cell>
          <cell r="AK237">
            <v>2120000</v>
          </cell>
          <cell r="AL237">
            <v>515750</v>
          </cell>
          <cell r="AM237">
            <v>1760000</v>
          </cell>
          <cell r="AN237">
            <v>520000</v>
          </cell>
          <cell r="AO237">
            <v>3072500</v>
          </cell>
          <cell r="AP237">
            <v>1355000</v>
          </cell>
          <cell r="AQ237">
            <v>0</v>
          </cell>
          <cell r="AR237">
            <v>10143250</v>
          </cell>
          <cell r="AS237">
            <v>3006500</v>
          </cell>
          <cell r="AT237">
            <v>1525000</v>
          </cell>
          <cell r="AU237">
            <v>2639129</v>
          </cell>
          <cell r="AV237">
            <v>1043801</v>
          </cell>
          <cell r="AW237">
            <v>5207930</v>
          </cell>
          <cell r="AX237">
            <v>37527680</v>
          </cell>
          <cell r="AY237">
            <v>1274129</v>
          </cell>
          <cell r="AZ237">
            <v>38801809</v>
          </cell>
          <cell r="BA237">
            <v>7210947</v>
          </cell>
          <cell r="BB237">
            <v>46012756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2021</v>
          </cell>
          <cell r="CA237">
            <v>2025</v>
          </cell>
          <cell r="CB237">
            <v>10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20</v>
          </cell>
          <cell r="CN237">
            <v>2019</v>
          </cell>
          <cell r="CO237">
            <v>2028</v>
          </cell>
          <cell r="CP237">
            <v>1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4.05</v>
          </cell>
          <cell r="CY237">
            <v>0</v>
          </cell>
          <cell r="CZ237">
            <v>0</v>
          </cell>
          <cell r="DA237">
            <v>1501575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3</v>
          </cell>
          <cell r="DI237">
            <v>448267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4197374</v>
          </cell>
          <cell r="DY237">
            <v>765203</v>
          </cell>
          <cell r="DZ237">
            <v>0</v>
          </cell>
          <cell r="EA237">
            <v>0</v>
          </cell>
          <cell r="EB237">
            <v>0</v>
          </cell>
          <cell r="EC237">
            <v>492538</v>
          </cell>
          <cell r="ED237">
            <v>0</v>
          </cell>
          <cell r="EE237">
            <v>0</v>
          </cell>
          <cell r="EF237">
            <v>5455115</v>
          </cell>
          <cell r="EG237">
            <v>230000</v>
          </cell>
          <cell r="EH237">
            <v>0</v>
          </cell>
          <cell r="EI237">
            <v>4689912</v>
          </cell>
          <cell r="EJ237">
            <v>0</v>
          </cell>
          <cell r="EK237">
            <v>180818</v>
          </cell>
          <cell r="EL237">
            <v>180818</v>
          </cell>
          <cell r="EM237">
            <v>147928</v>
          </cell>
          <cell r="EN237">
            <v>328746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1813600</v>
          </cell>
          <cell r="ET237">
            <v>0</v>
          </cell>
          <cell r="EU237">
            <v>7827462</v>
          </cell>
          <cell r="EV237">
            <v>0</v>
          </cell>
          <cell r="EW237">
            <v>12.530670000000001</v>
          </cell>
          <cell r="EX237">
            <v>0.53081</v>
          </cell>
          <cell r="EY237">
            <v>0</v>
          </cell>
          <cell r="EZ237">
            <v>0</v>
          </cell>
          <cell r="FA237">
            <v>0.40337000000000001</v>
          </cell>
          <cell r="FB237">
            <v>0.33</v>
          </cell>
          <cell r="FC237">
            <v>0</v>
          </cell>
          <cell r="FD237">
            <v>0</v>
          </cell>
          <cell r="FE237">
            <v>4.0457999999999998</v>
          </cell>
          <cell r="FF237">
            <v>0</v>
          </cell>
          <cell r="FG237">
            <v>17.84065</v>
          </cell>
          <cell r="FH237">
            <v>0</v>
          </cell>
          <cell r="FI237">
            <v>0</v>
          </cell>
          <cell r="FJ237">
            <v>10.823639999999999</v>
          </cell>
          <cell r="FK237">
            <v>1.70703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19686202</v>
          </cell>
          <cell r="GK237">
            <v>7413</v>
          </cell>
          <cell r="GL237">
            <v>13572462</v>
          </cell>
          <cell r="GM237">
            <v>0</v>
          </cell>
          <cell r="GN237">
            <v>568414</v>
          </cell>
          <cell r="GO237">
            <v>1879196</v>
          </cell>
          <cell r="GP237">
            <v>659004</v>
          </cell>
          <cell r="GQ237">
            <v>0</v>
          </cell>
          <cell r="GR237">
            <v>114437</v>
          </cell>
          <cell r="GS237">
            <v>125685</v>
          </cell>
          <cell r="GT237">
            <v>0</v>
          </cell>
          <cell r="GU237">
            <v>648364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19686202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723141</v>
          </cell>
          <cell r="HG237">
            <v>0</v>
          </cell>
          <cell r="HH237">
            <v>87429</v>
          </cell>
          <cell r="HI237">
            <v>359531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14156054</v>
          </cell>
          <cell r="HO237">
            <v>0</v>
          </cell>
          <cell r="HP237">
            <v>597637</v>
          </cell>
          <cell r="HQ237">
            <v>2090234</v>
          </cell>
          <cell r="HR237">
            <v>693430</v>
          </cell>
          <cell r="HS237">
            <v>0</v>
          </cell>
          <cell r="HT237">
            <v>119613</v>
          </cell>
          <cell r="HU237">
            <v>131393</v>
          </cell>
          <cell r="HV237">
            <v>0</v>
          </cell>
          <cell r="HW237">
            <v>673478</v>
          </cell>
          <cell r="HX237">
            <v>0</v>
          </cell>
          <cell r="HY237">
            <v>0</v>
          </cell>
          <cell r="HZ237">
            <v>0</v>
          </cell>
          <cell r="IA237">
            <v>24967</v>
          </cell>
          <cell r="IB237">
            <v>20681538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768390</v>
          </cell>
          <cell r="II237">
            <v>0</v>
          </cell>
          <cell r="IJ237">
            <v>105800</v>
          </cell>
          <cell r="IK237">
            <v>347393</v>
          </cell>
          <cell r="IL237">
            <v>0</v>
          </cell>
          <cell r="IM237">
            <v>0</v>
          </cell>
          <cell r="IN237">
            <v>0</v>
          </cell>
          <cell r="IO237">
            <v>0</v>
          </cell>
          <cell r="IP237">
            <v>20681538</v>
          </cell>
          <cell r="IQ237">
            <v>0</v>
          </cell>
          <cell r="IR237">
            <v>7.2</v>
          </cell>
          <cell r="IS237">
            <v>16.850000000000001</v>
          </cell>
          <cell r="IT237">
            <v>81</v>
          </cell>
          <cell r="IU237">
            <v>10.986000000000001</v>
          </cell>
          <cell r="IV237">
            <v>50.44</v>
          </cell>
          <cell r="IW237">
            <v>1918.7</v>
          </cell>
          <cell r="IX237">
            <v>0</v>
          </cell>
          <cell r="IY237">
            <v>42.5</v>
          </cell>
          <cell r="IZ237">
            <v>0</v>
          </cell>
          <cell r="JA237">
            <v>0</v>
          </cell>
          <cell r="JB237">
            <v>0</v>
          </cell>
          <cell r="JC237">
            <v>0</v>
          </cell>
          <cell r="JD237">
            <v>0</v>
          </cell>
          <cell r="JE237">
            <v>0</v>
          </cell>
          <cell r="JF237">
            <v>0</v>
          </cell>
          <cell r="JG237">
            <v>0</v>
          </cell>
          <cell r="JH237">
            <v>273.77</v>
          </cell>
          <cell r="JI237">
            <v>78.09</v>
          </cell>
          <cell r="JJ237">
            <v>65.36</v>
          </cell>
          <cell r="JK237">
            <v>130.32</v>
          </cell>
          <cell r="JL237">
            <v>68.5</v>
          </cell>
          <cell r="JM237">
            <v>76.86</v>
          </cell>
          <cell r="JN237">
            <v>131.04</v>
          </cell>
          <cell r="JO237">
            <v>276.39999999999998</v>
          </cell>
          <cell r="JP237">
            <v>21.76</v>
          </cell>
          <cell r="JQ237">
            <v>74.400000000000006</v>
          </cell>
          <cell r="JR237">
            <v>82</v>
          </cell>
          <cell r="JS237">
            <v>8.1</v>
          </cell>
          <cell r="JT237">
            <v>7635</v>
          </cell>
          <cell r="JU237">
            <v>11.141999999999999</v>
          </cell>
          <cell r="JV237">
            <v>0</v>
          </cell>
          <cell r="JW237">
            <v>1854.1</v>
          </cell>
          <cell r="JX237">
            <v>-1.4419999999999999</v>
          </cell>
          <cell r="JY237">
            <v>-11010</v>
          </cell>
          <cell r="JZ237">
            <v>-9732</v>
          </cell>
          <cell r="KA237">
            <v>0</v>
          </cell>
          <cell r="KB237">
            <v>1918.7</v>
          </cell>
          <cell r="KC237">
            <v>7826</v>
          </cell>
          <cell r="KD237">
            <v>15015746</v>
          </cell>
          <cell r="KE237">
            <v>0</v>
          </cell>
          <cell r="KF237">
            <v>839745</v>
          </cell>
          <cell r="KG237">
            <v>2163106</v>
          </cell>
        </row>
        <row r="238">
          <cell r="E238">
            <v>5250</v>
          </cell>
          <cell r="F238">
            <v>5250</v>
          </cell>
          <cell r="G238" t="str">
            <v>PLEASANT VALLEY</v>
          </cell>
          <cell r="H238" t="str">
            <v>Pleasant Valley</v>
          </cell>
          <cell r="I238">
            <v>0</v>
          </cell>
          <cell r="J238">
            <v>0</v>
          </cell>
          <cell r="K238">
            <v>0</v>
          </cell>
          <cell r="L238">
            <v>5250</v>
          </cell>
          <cell r="M238">
            <v>28822600</v>
          </cell>
          <cell r="N238">
            <v>679358</v>
          </cell>
          <cell r="O238">
            <v>0</v>
          </cell>
          <cell r="P238">
            <v>3667923</v>
          </cell>
          <cell r="Q238">
            <v>1610089</v>
          </cell>
          <cell r="R238">
            <v>2202000</v>
          </cell>
          <cell r="S238">
            <v>1139170</v>
          </cell>
          <cell r="T238">
            <v>990122</v>
          </cell>
          <cell r="U238">
            <v>0</v>
          </cell>
          <cell r="V238">
            <v>41433791</v>
          </cell>
          <cell r="W238">
            <v>179093</v>
          </cell>
          <cell r="X238">
            <v>7032564</v>
          </cell>
          <cell r="Y238">
            <v>122199</v>
          </cell>
          <cell r="Z238">
            <v>111095</v>
          </cell>
          <cell r="AA238">
            <v>2191242</v>
          </cell>
          <cell r="AB238">
            <v>90181246</v>
          </cell>
          <cell r="AC238">
            <v>0</v>
          </cell>
          <cell r="AD238">
            <v>12618164</v>
          </cell>
          <cell r="AE238">
            <v>0</v>
          </cell>
          <cell r="AF238">
            <v>102799410</v>
          </cell>
          <cell r="AG238">
            <v>45538606</v>
          </cell>
          <cell r="AH238">
            <v>148338016</v>
          </cell>
          <cell r="AI238">
            <v>49232102</v>
          </cell>
          <cell r="AJ238">
            <v>2485381</v>
          </cell>
          <cell r="AK238">
            <v>4954662</v>
          </cell>
          <cell r="AL238">
            <v>783846</v>
          </cell>
          <cell r="AM238">
            <v>4774550</v>
          </cell>
          <cell r="AN238">
            <v>1073894</v>
          </cell>
          <cell r="AO238">
            <v>5808629</v>
          </cell>
          <cell r="AP238">
            <v>2989020</v>
          </cell>
          <cell r="AQ238">
            <v>0</v>
          </cell>
          <cell r="AR238">
            <v>22869982</v>
          </cell>
          <cell r="AS238">
            <v>3142615</v>
          </cell>
          <cell r="AT238">
            <v>16265870</v>
          </cell>
          <cell r="AU238">
            <v>8030401</v>
          </cell>
          <cell r="AV238">
            <v>2982132</v>
          </cell>
          <cell r="AW238">
            <v>27278403</v>
          </cell>
          <cell r="AX238">
            <v>102523102</v>
          </cell>
          <cell r="AY238">
            <v>11900569</v>
          </cell>
          <cell r="AZ238">
            <v>114423671</v>
          </cell>
          <cell r="BA238">
            <v>33914345</v>
          </cell>
          <cell r="BB238">
            <v>148338016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2018</v>
          </cell>
          <cell r="CA238">
            <v>2027</v>
          </cell>
          <cell r="CB238">
            <v>10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2019</v>
          </cell>
          <cell r="CO238">
            <v>2028</v>
          </cell>
          <cell r="CP238">
            <v>1.34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2.7</v>
          </cell>
          <cell r="CY238">
            <v>0</v>
          </cell>
          <cell r="CZ238">
            <v>0</v>
          </cell>
          <cell r="DA238">
            <v>4388232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3135973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18300582</v>
          </cell>
          <cell r="DY238">
            <v>3135831</v>
          </cell>
          <cell r="DZ238">
            <v>0</v>
          </cell>
          <cell r="EA238">
            <v>0</v>
          </cell>
          <cell r="EB238">
            <v>0</v>
          </cell>
          <cell r="EC238">
            <v>2308312</v>
          </cell>
          <cell r="ED238">
            <v>0</v>
          </cell>
          <cell r="EE238">
            <v>0</v>
          </cell>
          <cell r="EF238">
            <v>23744725</v>
          </cell>
          <cell r="EG238">
            <v>1848661</v>
          </cell>
          <cell r="EH238">
            <v>0</v>
          </cell>
          <cell r="EI238">
            <v>20608894</v>
          </cell>
          <cell r="EJ238">
            <v>0</v>
          </cell>
          <cell r="EK238">
            <v>3135973</v>
          </cell>
          <cell r="EL238">
            <v>3135973</v>
          </cell>
          <cell r="EM238">
            <v>772292</v>
          </cell>
          <cell r="EN238">
            <v>3908265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29501658</v>
          </cell>
          <cell r="EV238">
            <v>0</v>
          </cell>
          <cell r="EW238">
            <v>10.930149999999999</v>
          </cell>
          <cell r="EX238">
            <v>0.86026000000000002</v>
          </cell>
          <cell r="EY238">
            <v>0</v>
          </cell>
          <cell r="EZ238">
            <v>0</v>
          </cell>
          <cell r="FA238">
            <v>1.34</v>
          </cell>
          <cell r="FB238">
            <v>0.33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13.46041</v>
          </cell>
          <cell r="FH238">
            <v>0</v>
          </cell>
          <cell r="FI238">
            <v>0</v>
          </cell>
          <cell r="FJ238">
            <v>9.5902100000000008</v>
          </cell>
          <cell r="FK238">
            <v>1.3399399999999999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54092611</v>
          </cell>
          <cell r="GK238">
            <v>7511</v>
          </cell>
          <cell r="GL238">
            <v>40736660</v>
          </cell>
          <cell r="GM238">
            <v>0</v>
          </cell>
          <cell r="GN238">
            <v>590259</v>
          </cell>
          <cell r="GO238">
            <v>3196606</v>
          </cell>
          <cell r="GP238">
            <v>1902040</v>
          </cell>
          <cell r="GQ238">
            <v>0</v>
          </cell>
          <cell r="GR238">
            <v>334906</v>
          </cell>
          <cell r="GS238">
            <v>365853</v>
          </cell>
          <cell r="GT238">
            <v>0</v>
          </cell>
          <cell r="GU238">
            <v>1033630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54092611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2938335</v>
          </cell>
          <cell r="HG238">
            <v>0</v>
          </cell>
          <cell r="HH238">
            <v>156265</v>
          </cell>
          <cell r="HI238">
            <v>685703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42970734</v>
          </cell>
          <cell r="HO238">
            <v>0</v>
          </cell>
          <cell r="HP238">
            <v>707075</v>
          </cell>
          <cell r="HQ238">
            <v>3400819</v>
          </cell>
          <cell r="HR238">
            <v>2008255</v>
          </cell>
          <cell r="HS238">
            <v>0</v>
          </cell>
          <cell r="HT238">
            <v>352604</v>
          </cell>
          <cell r="HU238">
            <v>385316</v>
          </cell>
          <cell r="HV238">
            <v>0</v>
          </cell>
          <cell r="HW238">
            <v>1085165</v>
          </cell>
          <cell r="HX238">
            <v>0</v>
          </cell>
          <cell r="HY238">
            <v>0</v>
          </cell>
          <cell r="HZ238">
            <v>0</v>
          </cell>
          <cell r="IA238">
            <v>7751</v>
          </cell>
          <cell r="IB238">
            <v>57171606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3094752</v>
          </cell>
          <cell r="II238">
            <v>0</v>
          </cell>
          <cell r="IJ238">
            <v>178615</v>
          </cell>
          <cell r="IK238">
            <v>858494</v>
          </cell>
          <cell r="IL238">
            <v>0</v>
          </cell>
          <cell r="IM238">
            <v>0</v>
          </cell>
          <cell r="IN238">
            <v>0</v>
          </cell>
          <cell r="IO238">
            <v>0</v>
          </cell>
          <cell r="IP238">
            <v>57171606</v>
          </cell>
          <cell r="IQ238">
            <v>0</v>
          </cell>
          <cell r="IR238">
            <v>0</v>
          </cell>
          <cell r="IS238">
            <v>50.43</v>
          </cell>
          <cell r="IT238">
            <v>132</v>
          </cell>
          <cell r="IU238">
            <v>15.276</v>
          </cell>
          <cell r="IV238">
            <v>25.73</v>
          </cell>
          <cell r="IW238">
            <v>5537.9</v>
          </cell>
          <cell r="IX238">
            <v>0</v>
          </cell>
          <cell r="IY238">
            <v>103.5</v>
          </cell>
          <cell r="IZ238">
            <v>0</v>
          </cell>
          <cell r="JA238">
            <v>0</v>
          </cell>
          <cell r="JB238">
            <v>0</v>
          </cell>
          <cell r="JC238">
            <v>0</v>
          </cell>
          <cell r="JD238">
            <v>3372</v>
          </cell>
          <cell r="JE238">
            <v>-1.5</v>
          </cell>
          <cell r="JF238">
            <v>-11453</v>
          </cell>
          <cell r="JG238">
            <v>10.26</v>
          </cell>
          <cell r="JH238">
            <v>439.78</v>
          </cell>
          <cell r="JI238">
            <v>161.66</v>
          </cell>
          <cell r="JJ238">
            <v>128.36000000000001</v>
          </cell>
          <cell r="JK238">
            <v>149.76</v>
          </cell>
          <cell r="JL238">
            <v>173.99</v>
          </cell>
          <cell r="JM238">
            <v>116.27</v>
          </cell>
          <cell r="JN238">
            <v>156.96</v>
          </cell>
          <cell r="JO238">
            <v>447.22</v>
          </cell>
          <cell r="JP238">
            <v>53.73</v>
          </cell>
          <cell r="JQ238">
            <v>24.95</v>
          </cell>
          <cell r="JR238">
            <v>160</v>
          </cell>
          <cell r="JS238">
            <v>0</v>
          </cell>
          <cell r="JT238">
            <v>7733</v>
          </cell>
          <cell r="JU238">
            <v>15.352</v>
          </cell>
          <cell r="JV238">
            <v>9090</v>
          </cell>
          <cell r="JW238">
            <v>5556.8</v>
          </cell>
          <cell r="JX238">
            <v>6.1289999999999996</v>
          </cell>
          <cell r="JY238">
            <v>47396</v>
          </cell>
          <cell r="JZ238">
            <v>41365</v>
          </cell>
          <cell r="KA238">
            <v>3522</v>
          </cell>
          <cell r="KB238">
            <v>5537.9</v>
          </cell>
          <cell r="KC238">
            <v>7924</v>
          </cell>
          <cell r="KD238">
            <v>43882320</v>
          </cell>
          <cell r="KE238">
            <v>0</v>
          </cell>
          <cell r="KF238">
            <v>745110</v>
          </cell>
          <cell r="KG238">
            <v>3543771</v>
          </cell>
        </row>
        <row r="239">
          <cell r="E239">
            <v>5256</v>
          </cell>
          <cell r="F239">
            <v>5256</v>
          </cell>
          <cell r="G239" t="str">
            <v>PLEASANTVILLE</v>
          </cell>
          <cell r="H239" t="str">
            <v>Pleasantville</v>
          </cell>
          <cell r="I239">
            <v>0</v>
          </cell>
          <cell r="J239">
            <v>0</v>
          </cell>
          <cell r="K239">
            <v>0</v>
          </cell>
          <cell r="L239">
            <v>5256</v>
          </cell>
          <cell r="M239">
            <v>3167067</v>
          </cell>
          <cell r="N239">
            <v>64618</v>
          </cell>
          <cell r="O239">
            <v>350857</v>
          </cell>
          <cell r="P239">
            <v>505000</v>
          </cell>
          <cell r="Q239">
            <v>306500</v>
          </cell>
          <cell r="R239">
            <v>215000</v>
          </cell>
          <cell r="S239">
            <v>205000</v>
          </cell>
          <cell r="T239">
            <v>1180000</v>
          </cell>
          <cell r="U239">
            <v>0</v>
          </cell>
          <cell r="V239">
            <v>6085563</v>
          </cell>
          <cell r="W239">
            <v>27715</v>
          </cell>
          <cell r="X239">
            <v>29700</v>
          </cell>
          <cell r="Y239">
            <v>0</v>
          </cell>
          <cell r="Z239">
            <v>130000</v>
          </cell>
          <cell r="AA239">
            <v>360000</v>
          </cell>
          <cell r="AB239">
            <v>12627020</v>
          </cell>
          <cell r="AC239">
            <v>0</v>
          </cell>
          <cell r="AD239">
            <v>545000</v>
          </cell>
          <cell r="AE239">
            <v>10000</v>
          </cell>
          <cell r="AF239">
            <v>13182020</v>
          </cell>
          <cell r="AG239">
            <v>3791317</v>
          </cell>
          <cell r="AH239">
            <v>16973337</v>
          </cell>
          <cell r="AI239">
            <v>6905000</v>
          </cell>
          <cell r="AJ239">
            <v>132000</v>
          </cell>
          <cell r="AK239">
            <v>172000</v>
          </cell>
          <cell r="AL239">
            <v>390000</v>
          </cell>
          <cell r="AM239">
            <v>575000</v>
          </cell>
          <cell r="AN239">
            <v>132000</v>
          </cell>
          <cell r="AO239">
            <v>960000</v>
          </cell>
          <cell r="AP239">
            <v>625000</v>
          </cell>
          <cell r="AQ239">
            <v>0</v>
          </cell>
          <cell r="AR239">
            <v>2986000</v>
          </cell>
          <cell r="AS239">
            <v>620000</v>
          </cell>
          <cell r="AT239">
            <v>1500000</v>
          </cell>
          <cell r="AU239">
            <v>975000</v>
          </cell>
          <cell r="AV239">
            <v>372579</v>
          </cell>
          <cell r="AW239">
            <v>2847579</v>
          </cell>
          <cell r="AX239">
            <v>13358579</v>
          </cell>
          <cell r="AY239">
            <v>545000</v>
          </cell>
          <cell r="AZ239">
            <v>13903579</v>
          </cell>
          <cell r="BA239">
            <v>3069758</v>
          </cell>
          <cell r="BB239">
            <v>16973337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20</v>
          </cell>
          <cell r="BZ239">
            <v>2022</v>
          </cell>
          <cell r="CA239">
            <v>2026</v>
          </cell>
          <cell r="CB239">
            <v>10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2022</v>
          </cell>
          <cell r="CO239">
            <v>2031</v>
          </cell>
          <cell r="CP239">
            <v>1.34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2.7</v>
          </cell>
          <cell r="CY239">
            <v>0</v>
          </cell>
          <cell r="CZ239">
            <v>7</v>
          </cell>
          <cell r="DA239">
            <v>548894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297720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1954274</v>
          </cell>
          <cell r="DY239">
            <v>28247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1982521</v>
          </cell>
          <cell r="EG239">
            <v>450000</v>
          </cell>
          <cell r="EH239">
            <v>0</v>
          </cell>
          <cell r="EI239">
            <v>1954274</v>
          </cell>
          <cell r="EJ239">
            <v>0</v>
          </cell>
          <cell r="EK239">
            <v>297720</v>
          </cell>
          <cell r="EL239">
            <v>297720</v>
          </cell>
          <cell r="EM239">
            <v>73319</v>
          </cell>
          <cell r="EN239">
            <v>371039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428088</v>
          </cell>
          <cell r="ET239">
            <v>0</v>
          </cell>
          <cell r="EU239">
            <v>3231650</v>
          </cell>
          <cell r="EV239">
            <v>0</v>
          </cell>
          <cell r="EW239">
            <v>9.1169100000000007</v>
          </cell>
          <cell r="EX239">
            <v>2.07003</v>
          </cell>
          <cell r="EY239">
            <v>0</v>
          </cell>
          <cell r="EZ239">
            <v>0</v>
          </cell>
          <cell r="FA239">
            <v>1.34</v>
          </cell>
          <cell r="FB239">
            <v>0.33</v>
          </cell>
          <cell r="FC239">
            <v>0</v>
          </cell>
          <cell r="FD239">
            <v>0</v>
          </cell>
          <cell r="FE239">
            <v>1.9267700000000001</v>
          </cell>
          <cell r="FF239">
            <v>0</v>
          </cell>
          <cell r="FG239">
            <v>14.783709999999999</v>
          </cell>
          <cell r="FH239">
            <v>0</v>
          </cell>
          <cell r="FI239">
            <v>0</v>
          </cell>
          <cell r="FJ239">
            <v>8.98977</v>
          </cell>
          <cell r="FK239">
            <v>0.12714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7124135</v>
          </cell>
          <cell r="GK239">
            <v>7413</v>
          </cell>
          <cell r="GL239">
            <v>5006740</v>
          </cell>
          <cell r="GM239">
            <v>0</v>
          </cell>
          <cell r="GN239">
            <v>203472</v>
          </cell>
          <cell r="GO239">
            <v>644634</v>
          </cell>
          <cell r="GP239">
            <v>241028</v>
          </cell>
          <cell r="GQ239">
            <v>0</v>
          </cell>
          <cell r="GR239">
            <v>40776</v>
          </cell>
          <cell r="GS239">
            <v>44784</v>
          </cell>
          <cell r="GT239">
            <v>0</v>
          </cell>
          <cell r="GU239">
            <v>180601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7124135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338255</v>
          </cell>
          <cell r="HG239">
            <v>0</v>
          </cell>
          <cell r="HH239">
            <v>33026</v>
          </cell>
          <cell r="HI239">
            <v>181619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5434593</v>
          </cell>
          <cell r="HO239">
            <v>0</v>
          </cell>
          <cell r="HP239">
            <v>213543</v>
          </cell>
          <cell r="HQ239">
            <v>765027</v>
          </cell>
          <cell r="HR239">
            <v>264615</v>
          </cell>
          <cell r="HS239">
            <v>0</v>
          </cell>
          <cell r="HT239">
            <v>44235</v>
          </cell>
          <cell r="HU239">
            <v>48591</v>
          </cell>
          <cell r="HV239">
            <v>0</v>
          </cell>
          <cell r="HW239">
            <v>195233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7789387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358411</v>
          </cell>
          <cell r="II239">
            <v>0</v>
          </cell>
          <cell r="IJ239">
            <v>40018</v>
          </cell>
          <cell r="IK239">
            <v>110708</v>
          </cell>
          <cell r="IL239">
            <v>0</v>
          </cell>
          <cell r="IM239">
            <v>0</v>
          </cell>
          <cell r="IN239">
            <v>0</v>
          </cell>
          <cell r="IO239">
            <v>0</v>
          </cell>
          <cell r="IP239">
            <v>7789387</v>
          </cell>
          <cell r="IQ239">
            <v>0</v>
          </cell>
          <cell r="IR239">
            <v>0</v>
          </cell>
          <cell r="IS239">
            <v>24.57</v>
          </cell>
          <cell r="IT239">
            <v>1</v>
          </cell>
          <cell r="IU239">
            <v>3.1389999999999998</v>
          </cell>
          <cell r="IV239">
            <v>0.26</v>
          </cell>
          <cell r="IW239">
            <v>693</v>
          </cell>
          <cell r="IX239">
            <v>0</v>
          </cell>
          <cell r="IY239">
            <v>25.5</v>
          </cell>
          <cell r="IZ239">
            <v>0</v>
          </cell>
          <cell r="JA239">
            <v>0</v>
          </cell>
          <cell r="JB239">
            <v>0</v>
          </cell>
          <cell r="JC239">
            <v>0</v>
          </cell>
          <cell r="JD239">
            <v>0</v>
          </cell>
          <cell r="JE239">
            <v>0</v>
          </cell>
          <cell r="JF239">
            <v>0</v>
          </cell>
          <cell r="JG239">
            <v>0</v>
          </cell>
          <cell r="JH239">
            <v>100.2</v>
          </cell>
          <cell r="JI239">
            <v>30.14</v>
          </cell>
          <cell r="JJ239">
            <v>25.42</v>
          </cell>
          <cell r="JK239">
            <v>44.64</v>
          </cell>
          <cell r="JL239">
            <v>27.4</v>
          </cell>
          <cell r="JM239">
            <v>24.22</v>
          </cell>
          <cell r="JN239">
            <v>47.52</v>
          </cell>
          <cell r="JO239">
            <v>99.14</v>
          </cell>
          <cell r="JP239">
            <v>21.16</v>
          </cell>
          <cell r="JQ239">
            <v>0.26</v>
          </cell>
          <cell r="JR239">
            <v>0</v>
          </cell>
          <cell r="JS239">
            <v>0</v>
          </cell>
          <cell r="JT239">
            <v>7635</v>
          </cell>
          <cell r="JU239">
            <v>2.9769999999999999</v>
          </cell>
          <cell r="JV239">
            <v>7400</v>
          </cell>
          <cell r="JW239">
            <v>711.8</v>
          </cell>
          <cell r="JX239">
            <v>-6.2E-2</v>
          </cell>
          <cell r="JY239">
            <v>-251</v>
          </cell>
          <cell r="JZ239">
            <v>-222</v>
          </cell>
          <cell r="KA239">
            <v>0</v>
          </cell>
          <cell r="KB239">
            <v>693</v>
          </cell>
          <cell r="KC239">
            <v>7826</v>
          </cell>
          <cell r="KD239">
            <v>5423418</v>
          </cell>
          <cell r="KE239">
            <v>65521</v>
          </cell>
          <cell r="KF239">
            <v>190931</v>
          </cell>
          <cell r="KG239">
            <v>775870</v>
          </cell>
        </row>
        <row r="240">
          <cell r="E240">
            <v>5283</v>
          </cell>
          <cell r="F240">
            <v>5283</v>
          </cell>
          <cell r="G240" t="str">
            <v>POCAHONTAS AREA</v>
          </cell>
          <cell r="H240" t="str">
            <v>Pocahontas Area</v>
          </cell>
          <cell r="I240">
            <v>0</v>
          </cell>
          <cell r="J240">
            <v>0</v>
          </cell>
          <cell r="K240">
            <v>0</v>
          </cell>
          <cell r="L240">
            <v>5283</v>
          </cell>
          <cell r="M240">
            <v>6187760</v>
          </cell>
          <cell r="N240">
            <v>82156</v>
          </cell>
          <cell r="O240">
            <v>453832</v>
          </cell>
          <cell r="P240">
            <v>930000</v>
          </cell>
          <cell r="Q240">
            <v>60040</v>
          </cell>
          <cell r="R240">
            <v>300000</v>
          </cell>
          <cell r="S240">
            <v>334750</v>
          </cell>
          <cell r="T240">
            <v>475150</v>
          </cell>
          <cell r="U240">
            <v>0</v>
          </cell>
          <cell r="V240">
            <v>2857806</v>
          </cell>
          <cell r="W240">
            <v>7543</v>
          </cell>
          <cell r="X240">
            <v>543325</v>
          </cell>
          <cell r="Y240">
            <v>0</v>
          </cell>
          <cell r="Z240">
            <v>206000</v>
          </cell>
          <cell r="AA240">
            <v>500000</v>
          </cell>
          <cell r="AB240">
            <v>12938362</v>
          </cell>
          <cell r="AC240">
            <v>0</v>
          </cell>
          <cell r="AD240">
            <v>0</v>
          </cell>
          <cell r="AE240">
            <v>0</v>
          </cell>
          <cell r="AF240">
            <v>12938362</v>
          </cell>
          <cell r="AG240">
            <v>7774770</v>
          </cell>
          <cell r="AH240">
            <v>20713132</v>
          </cell>
          <cell r="AI240">
            <v>9070000</v>
          </cell>
          <cell r="AJ240">
            <v>350000</v>
          </cell>
          <cell r="AK240">
            <v>275000</v>
          </cell>
          <cell r="AL240">
            <v>400000</v>
          </cell>
          <cell r="AM240">
            <v>475000</v>
          </cell>
          <cell r="AN240">
            <v>275000</v>
          </cell>
          <cell r="AO240">
            <v>1715000</v>
          </cell>
          <cell r="AP240">
            <v>860000</v>
          </cell>
          <cell r="AQ240">
            <v>0</v>
          </cell>
          <cell r="AR240">
            <v>4350000</v>
          </cell>
          <cell r="AS240">
            <v>750000</v>
          </cell>
          <cell r="AT240">
            <v>1800000</v>
          </cell>
          <cell r="AU240">
            <v>0</v>
          </cell>
          <cell r="AV240">
            <v>378363</v>
          </cell>
          <cell r="AW240">
            <v>2178363</v>
          </cell>
          <cell r="AX240">
            <v>16348363</v>
          </cell>
          <cell r="AY240">
            <v>0</v>
          </cell>
          <cell r="AZ240">
            <v>16348363</v>
          </cell>
          <cell r="BA240">
            <v>4364769</v>
          </cell>
          <cell r="BB240">
            <v>20713132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20</v>
          </cell>
          <cell r="BZ240">
            <v>2025</v>
          </cell>
          <cell r="CA240">
            <v>2029</v>
          </cell>
          <cell r="CB240">
            <v>10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2023</v>
          </cell>
          <cell r="CO240">
            <v>2032</v>
          </cell>
          <cell r="CP240">
            <v>0.67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4.05</v>
          </cell>
          <cell r="CY240">
            <v>0</v>
          </cell>
          <cell r="CZ240">
            <v>5</v>
          </cell>
          <cell r="DA240">
            <v>523271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478712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4764412</v>
          </cell>
          <cell r="DY240">
            <v>192980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4957392</v>
          </cell>
          <cell r="EG240">
            <v>600000</v>
          </cell>
          <cell r="EH240">
            <v>0</v>
          </cell>
          <cell r="EI240">
            <v>4764412</v>
          </cell>
          <cell r="EJ240">
            <v>0</v>
          </cell>
          <cell r="EK240">
            <v>478712</v>
          </cell>
          <cell r="EL240">
            <v>478712</v>
          </cell>
          <cell r="EM240">
            <v>235784</v>
          </cell>
          <cell r="EN240">
            <v>714496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6271886</v>
          </cell>
          <cell r="EV240">
            <v>0</v>
          </cell>
          <cell r="EW240">
            <v>6.9383100000000004</v>
          </cell>
          <cell r="EX240">
            <v>0.83975</v>
          </cell>
          <cell r="EY240">
            <v>0</v>
          </cell>
          <cell r="EZ240">
            <v>0</v>
          </cell>
          <cell r="FA240">
            <v>0.67</v>
          </cell>
          <cell r="FB240">
            <v>0.33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8.77806</v>
          </cell>
          <cell r="FH240">
            <v>0</v>
          </cell>
          <cell r="FI240">
            <v>0</v>
          </cell>
          <cell r="FJ240">
            <v>6.6682199999999998</v>
          </cell>
          <cell r="FK240">
            <v>0.27009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7340244</v>
          </cell>
          <cell r="GK240">
            <v>7513</v>
          </cell>
          <cell r="GL240">
            <v>5045731</v>
          </cell>
          <cell r="GM240">
            <v>0</v>
          </cell>
          <cell r="GN240">
            <v>108330</v>
          </cell>
          <cell r="GO240">
            <v>817114</v>
          </cell>
          <cell r="GP240">
            <v>260773</v>
          </cell>
          <cell r="GQ240">
            <v>5274</v>
          </cell>
          <cell r="GR240">
            <v>45411</v>
          </cell>
          <cell r="GS240">
            <v>50886</v>
          </cell>
          <cell r="GT240">
            <v>0</v>
          </cell>
          <cell r="GU240">
            <v>187119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7340244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453813</v>
          </cell>
          <cell r="HG240">
            <v>0</v>
          </cell>
          <cell r="HH240">
            <v>55507</v>
          </cell>
          <cell r="HI240">
            <v>144554</v>
          </cell>
          <cell r="HJ240">
            <v>0</v>
          </cell>
          <cell r="HK240">
            <v>0</v>
          </cell>
          <cell r="HL240">
            <v>0</v>
          </cell>
          <cell r="HM240">
            <v>0</v>
          </cell>
          <cell r="HN240">
            <v>5180903</v>
          </cell>
          <cell r="HO240">
            <v>0</v>
          </cell>
          <cell r="HP240">
            <v>108901</v>
          </cell>
          <cell r="HQ240">
            <v>740007</v>
          </cell>
          <cell r="HR240">
            <v>263237</v>
          </cell>
          <cell r="HS240">
            <v>2810</v>
          </cell>
          <cell r="HT240">
            <v>46640</v>
          </cell>
          <cell r="HU240">
            <v>52242</v>
          </cell>
          <cell r="HV240">
            <v>0</v>
          </cell>
          <cell r="HW240">
            <v>191224</v>
          </cell>
          <cell r="HX240">
            <v>0</v>
          </cell>
          <cell r="HY240">
            <v>0</v>
          </cell>
          <cell r="HZ240">
            <v>0</v>
          </cell>
          <cell r="IA240">
            <v>7513</v>
          </cell>
          <cell r="IB240">
            <v>7421142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465400</v>
          </cell>
          <cell r="II240">
            <v>0</v>
          </cell>
          <cell r="IJ240">
            <v>68434</v>
          </cell>
          <cell r="IK240">
            <v>145065</v>
          </cell>
          <cell r="IL240">
            <v>0</v>
          </cell>
          <cell r="IM240">
            <v>0</v>
          </cell>
          <cell r="IN240">
            <v>0</v>
          </cell>
          <cell r="IO240">
            <v>0</v>
          </cell>
          <cell r="IP240">
            <v>7421142</v>
          </cell>
          <cell r="IQ240">
            <v>0</v>
          </cell>
          <cell r="IR240">
            <v>6.6</v>
          </cell>
          <cell r="IS240">
            <v>6.32</v>
          </cell>
          <cell r="IT240">
            <v>83</v>
          </cell>
          <cell r="IU240">
            <v>3.9390000000000001</v>
          </cell>
          <cell r="IV240">
            <v>3.82</v>
          </cell>
          <cell r="IW240">
            <v>650</v>
          </cell>
          <cell r="IX240">
            <v>0</v>
          </cell>
          <cell r="IY240">
            <v>19.5</v>
          </cell>
          <cell r="IZ240">
            <v>0</v>
          </cell>
          <cell r="JA240">
            <v>0</v>
          </cell>
          <cell r="JB240">
            <v>0</v>
          </cell>
          <cell r="JC240">
            <v>0</v>
          </cell>
          <cell r="JD240">
            <v>0</v>
          </cell>
          <cell r="JE240">
            <v>0</v>
          </cell>
          <cell r="JF240">
            <v>0</v>
          </cell>
          <cell r="JG240">
            <v>0</v>
          </cell>
          <cell r="JH240">
            <v>95.67</v>
          </cell>
          <cell r="JI240">
            <v>17.809999999999999</v>
          </cell>
          <cell r="JJ240">
            <v>41.14</v>
          </cell>
          <cell r="JK240">
            <v>36.72</v>
          </cell>
          <cell r="JL240">
            <v>10.96</v>
          </cell>
          <cell r="JM240">
            <v>38.729999999999997</v>
          </cell>
          <cell r="JN240">
            <v>42.48</v>
          </cell>
          <cell r="JO240">
            <v>92.17</v>
          </cell>
          <cell r="JP240">
            <v>6.89</v>
          </cell>
          <cell r="JQ240">
            <v>2.98</v>
          </cell>
          <cell r="JR240">
            <v>85</v>
          </cell>
          <cell r="JS240">
            <v>6.9</v>
          </cell>
          <cell r="JT240">
            <v>7735</v>
          </cell>
          <cell r="JU240">
            <v>3.7650000000000001</v>
          </cell>
          <cell r="JV240">
            <v>85009</v>
          </cell>
          <cell r="JW240">
            <v>669.8</v>
          </cell>
          <cell r="JX240">
            <v>2</v>
          </cell>
          <cell r="JY240">
            <v>15470</v>
          </cell>
          <cell r="JZ240">
            <v>13498</v>
          </cell>
          <cell r="KA240">
            <v>0</v>
          </cell>
          <cell r="KB240">
            <v>650</v>
          </cell>
          <cell r="KC240">
            <v>7926</v>
          </cell>
          <cell r="KD240">
            <v>5151900</v>
          </cell>
          <cell r="KE240">
            <v>80812</v>
          </cell>
          <cell r="KF240">
            <v>108071</v>
          </cell>
          <cell r="KG240">
            <v>730539</v>
          </cell>
        </row>
        <row r="241">
          <cell r="E241">
            <v>5310</v>
          </cell>
          <cell r="F241">
            <v>5310</v>
          </cell>
          <cell r="G241" t="str">
            <v>POSTVILLE</v>
          </cell>
          <cell r="H241" t="str">
            <v>Postville</v>
          </cell>
          <cell r="I241">
            <v>0</v>
          </cell>
          <cell r="J241">
            <v>0</v>
          </cell>
          <cell r="K241">
            <v>0</v>
          </cell>
          <cell r="L241">
            <v>5310</v>
          </cell>
          <cell r="M241">
            <v>2694610</v>
          </cell>
          <cell r="N241">
            <v>31885</v>
          </cell>
          <cell r="O241">
            <v>365236</v>
          </cell>
          <cell r="P241">
            <v>115000</v>
          </cell>
          <cell r="Q241">
            <v>165150</v>
          </cell>
          <cell r="R241">
            <v>30000</v>
          </cell>
          <cell r="S241">
            <v>160000</v>
          </cell>
          <cell r="T241">
            <v>21000</v>
          </cell>
          <cell r="U241">
            <v>0</v>
          </cell>
          <cell r="V241">
            <v>7067400</v>
          </cell>
          <cell r="W241">
            <v>34011</v>
          </cell>
          <cell r="X241">
            <v>735000</v>
          </cell>
          <cell r="Y241">
            <v>0</v>
          </cell>
          <cell r="Z241">
            <v>425000</v>
          </cell>
          <cell r="AA241">
            <v>527000</v>
          </cell>
          <cell r="AB241">
            <v>12371292</v>
          </cell>
          <cell r="AC241">
            <v>0</v>
          </cell>
          <cell r="AD241">
            <v>350000</v>
          </cell>
          <cell r="AE241">
            <v>0</v>
          </cell>
          <cell r="AF241">
            <v>12721292</v>
          </cell>
          <cell r="AG241">
            <v>3498521</v>
          </cell>
          <cell r="AH241">
            <v>16219813</v>
          </cell>
          <cell r="AI241">
            <v>8671200</v>
          </cell>
          <cell r="AJ241">
            <v>295500</v>
          </cell>
          <cell r="AK241">
            <v>434000</v>
          </cell>
          <cell r="AL241">
            <v>382800</v>
          </cell>
          <cell r="AM241">
            <v>413800</v>
          </cell>
          <cell r="AN241">
            <v>252000</v>
          </cell>
          <cell r="AO241">
            <v>1449000</v>
          </cell>
          <cell r="AP241">
            <v>465000</v>
          </cell>
          <cell r="AQ241">
            <v>0</v>
          </cell>
          <cell r="AR241">
            <v>3692100</v>
          </cell>
          <cell r="AS241">
            <v>647750</v>
          </cell>
          <cell r="AT241">
            <v>275000</v>
          </cell>
          <cell r="AU241">
            <v>350000</v>
          </cell>
          <cell r="AV241">
            <v>433542</v>
          </cell>
          <cell r="AW241">
            <v>1058542</v>
          </cell>
          <cell r="AX241">
            <v>14069592</v>
          </cell>
          <cell r="AY241">
            <v>350000</v>
          </cell>
          <cell r="AZ241">
            <v>14419592</v>
          </cell>
          <cell r="BA241">
            <v>1800221</v>
          </cell>
          <cell r="BB241">
            <v>16219813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20</v>
          </cell>
          <cell r="BZ241">
            <v>2025</v>
          </cell>
          <cell r="CA241">
            <v>2029</v>
          </cell>
          <cell r="CB241">
            <v>10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2023</v>
          </cell>
          <cell r="CO241">
            <v>2032</v>
          </cell>
          <cell r="CP241">
            <v>1.34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2.7</v>
          </cell>
          <cell r="CY241">
            <v>0</v>
          </cell>
          <cell r="CZ241">
            <v>13</v>
          </cell>
          <cell r="DA241">
            <v>592663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2</v>
          </cell>
          <cell r="DI241">
            <v>281198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1930785</v>
          </cell>
          <cell r="DY241">
            <v>43674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1974459</v>
          </cell>
          <cell r="EG241">
            <v>450000</v>
          </cell>
          <cell r="EH241">
            <v>0</v>
          </cell>
          <cell r="EI241">
            <v>1930785</v>
          </cell>
          <cell r="EJ241">
            <v>0</v>
          </cell>
          <cell r="EK241">
            <v>233328</v>
          </cell>
          <cell r="EL241">
            <v>233328</v>
          </cell>
          <cell r="EM241">
            <v>69250</v>
          </cell>
          <cell r="EN241">
            <v>302578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2727039</v>
          </cell>
          <cell r="EV241">
            <v>0</v>
          </cell>
          <cell r="EW241">
            <v>9.4453700000000005</v>
          </cell>
          <cell r="EX241">
            <v>2.1528900000000002</v>
          </cell>
          <cell r="EY241">
            <v>0</v>
          </cell>
          <cell r="EZ241">
            <v>0</v>
          </cell>
          <cell r="FA241">
            <v>1.11189</v>
          </cell>
          <cell r="FB241">
            <v>0.33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13.040150000000001</v>
          </cell>
          <cell r="FH241">
            <v>0</v>
          </cell>
          <cell r="FI241">
            <v>0</v>
          </cell>
          <cell r="FJ241">
            <v>9.2372499999999995</v>
          </cell>
          <cell r="FK241">
            <v>0.20812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7806736</v>
          </cell>
          <cell r="GK241">
            <v>7413</v>
          </cell>
          <cell r="GL241">
            <v>5008223</v>
          </cell>
          <cell r="GM241">
            <v>304186</v>
          </cell>
          <cell r="GN241">
            <v>419946</v>
          </cell>
          <cell r="GO241">
            <v>635294</v>
          </cell>
          <cell r="GP241">
            <v>257639</v>
          </cell>
          <cell r="GQ241">
            <v>17783</v>
          </cell>
          <cell r="GR241">
            <v>41228</v>
          </cell>
          <cell r="GS241">
            <v>45941</v>
          </cell>
          <cell r="GT241">
            <v>0</v>
          </cell>
          <cell r="GU241">
            <v>244128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7806736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344085</v>
          </cell>
          <cell r="HG241">
            <v>0</v>
          </cell>
          <cell r="HH241">
            <v>33550</v>
          </cell>
          <cell r="HI241">
            <v>88956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5291819</v>
          </cell>
          <cell r="HO241">
            <v>0</v>
          </cell>
          <cell r="HP241">
            <v>485311</v>
          </cell>
          <cell r="HQ241">
            <v>667452</v>
          </cell>
          <cell r="HR241">
            <v>271730</v>
          </cell>
          <cell r="HS241">
            <v>3692</v>
          </cell>
          <cell r="HT241">
            <v>43458</v>
          </cell>
          <cell r="HU241">
            <v>48414</v>
          </cell>
          <cell r="HV241">
            <v>0</v>
          </cell>
          <cell r="HW241">
            <v>256898</v>
          </cell>
          <cell r="HX241">
            <v>0</v>
          </cell>
          <cell r="HY241">
            <v>0</v>
          </cell>
          <cell r="HZ241">
            <v>0</v>
          </cell>
          <cell r="IA241">
            <v>-1216</v>
          </cell>
          <cell r="IB241">
            <v>7896890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334919</v>
          </cell>
          <cell r="II241">
            <v>0</v>
          </cell>
          <cell r="IJ241">
            <v>40336</v>
          </cell>
          <cell r="IK241">
            <v>103073</v>
          </cell>
          <cell r="IL241">
            <v>0</v>
          </cell>
          <cell r="IM241">
            <v>0</v>
          </cell>
          <cell r="IN241">
            <v>0</v>
          </cell>
          <cell r="IO241">
            <v>0</v>
          </cell>
          <cell r="IP241">
            <v>7896890</v>
          </cell>
          <cell r="IQ241">
            <v>0</v>
          </cell>
          <cell r="IR241">
            <v>0</v>
          </cell>
          <cell r="IS241">
            <v>14.46</v>
          </cell>
          <cell r="IT241">
            <v>3</v>
          </cell>
          <cell r="IU241">
            <v>4.8440000000000003</v>
          </cell>
          <cell r="IV241">
            <v>44.26</v>
          </cell>
          <cell r="IW241">
            <v>757.3</v>
          </cell>
          <cell r="IX241">
            <v>0</v>
          </cell>
          <cell r="IY241">
            <v>8.5</v>
          </cell>
          <cell r="IZ241">
            <v>0</v>
          </cell>
          <cell r="JA241">
            <v>0</v>
          </cell>
          <cell r="JB241">
            <v>0</v>
          </cell>
          <cell r="JC241">
            <v>728</v>
          </cell>
          <cell r="JD241">
            <v>711</v>
          </cell>
          <cell r="JE241">
            <v>0</v>
          </cell>
          <cell r="JF241">
            <v>0</v>
          </cell>
          <cell r="JG241">
            <v>2.2400000000000002</v>
          </cell>
          <cell r="JH241">
            <v>87.42</v>
          </cell>
          <cell r="JI241">
            <v>9.59</v>
          </cell>
          <cell r="JJ241">
            <v>22.39</v>
          </cell>
          <cell r="JK241">
            <v>55.44</v>
          </cell>
          <cell r="JL241">
            <v>17.809999999999999</v>
          </cell>
          <cell r="JM241">
            <v>26.62</v>
          </cell>
          <cell r="JN241">
            <v>56.88</v>
          </cell>
          <cell r="JO241">
            <v>101.31</v>
          </cell>
          <cell r="JP241">
            <v>10.220000000000001</v>
          </cell>
          <cell r="JQ241">
            <v>59.99</v>
          </cell>
          <cell r="JR241">
            <v>6</v>
          </cell>
          <cell r="JS241">
            <v>0</v>
          </cell>
          <cell r="JT241">
            <v>7635</v>
          </cell>
          <cell r="JU241">
            <v>5.4969999999999999</v>
          </cell>
          <cell r="JV241">
            <v>24668</v>
          </cell>
          <cell r="JW241">
            <v>693.1</v>
          </cell>
          <cell r="JX241">
            <v>0.62</v>
          </cell>
          <cell r="JY241">
            <v>4734</v>
          </cell>
          <cell r="JZ241">
            <v>4184</v>
          </cell>
          <cell r="KA241">
            <v>799</v>
          </cell>
          <cell r="KB241">
            <v>757.3</v>
          </cell>
          <cell r="KC241">
            <v>7826</v>
          </cell>
          <cell r="KD241">
            <v>5926630</v>
          </cell>
          <cell r="KE241">
            <v>0</v>
          </cell>
          <cell r="KF241">
            <v>592483</v>
          </cell>
          <cell r="KG241">
            <v>792852</v>
          </cell>
        </row>
        <row r="242">
          <cell r="E242">
            <v>5463</v>
          </cell>
          <cell r="F242">
            <v>5463</v>
          </cell>
          <cell r="G242" t="str">
            <v>RED OAK</v>
          </cell>
          <cell r="H242" t="str">
            <v>Red Oak</v>
          </cell>
          <cell r="I242">
            <v>0</v>
          </cell>
          <cell r="J242">
            <v>0</v>
          </cell>
          <cell r="K242">
            <v>0</v>
          </cell>
          <cell r="L242">
            <v>5463</v>
          </cell>
          <cell r="M242">
            <v>6683284</v>
          </cell>
          <cell r="N242">
            <v>162597</v>
          </cell>
          <cell r="O242">
            <v>383780</v>
          </cell>
          <cell r="P242">
            <v>474914</v>
          </cell>
          <cell r="Q242">
            <v>172437</v>
          </cell>
          <cell r="R242">
            <v>154843</v>
          </cell>
          <cell r="S242">
            <v>169079</v>
          </cell>
          <cell r="T242">
            <v>391500</v>
          </cell>
          <cell r="U242">
            <v>0</v>
          </cell>
          <cell r="V242">
            <v>8269826</v>
          </cell>
          <cell r="W242">
            <v>30867</v>
          </cell>
          <cell r="X242">
            <v>1675002</v>
          </cell>
          <cell r="Y242">
            <v>0</v>
          </cell>
          <cell r="Z242">
            <v>383102</v>
          </cell>
          <cell r="AA242">
            <v>702639</v>
          </cell>
          <cell r="AB242">
            <v>19653870</v>
          </cell>
          <cell r="AC242">
            <v>0</v>
          </cell>
          <cell r="AD242">
            <v>954038</v>
          </cell>
          <cell r="AE242">
            <v>78994</v>
          </cell>
          <cell r="AF242">
            <v>20703393</v>
          </cell>
          <cell r="AG242">
            <v>15456011</v>
          </cell>
          <cell r="AH242">
            <v>36159404</v>
          </cell>
          <cell r="AI242">
            <v>10527019</v>
          </cell>
          <cell r="AJ242">
            <v>404576</v>
          </cell>
          <cell r="AK242">
            <v>1397317</v>
          </cell>
          <cell r="AL242">
            <v>573506</v>
          </cell>
          <cell r="AM242">
            <v>952305</v>
          </cell>
          <cell r="AN242">
            <v>354121</v>
          </cell>
          <cell r="AO242">
            <v>2082536</v>
          </cell>
          <cell r="AP242">
            <v>637101</v>
          </cell>
          <cell r="AQ242">
            <v>16491</v>
          </cell>
          <cell r="AR242">
            <v>6401462</v>
          </cell>
          <cell r="AS242">
            <v>634004</v>
          </cell>
          <cell r="AT242">
            <v>645717</v>
          </cell>
          <cell r="AU242">
            <v>2590882</v>
          </cell>
          <cell r="AV242">
            <v>574842</v>
          </cell>
          <cell r="AW242">
            <v>3811441</v>
          </cell>
          <cell r="AX242">
            <v>21373926</v>
          </cell>
          <cell r="AY242">
            <v>976867</v>
          </cell>
          <cell r="AZ242">
            <v>22350793</v>
          </cell>
          <cell r="BA242">
            <v>13808611</v>
          </cell>
          <cell r="BB242">
            <v>36159404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20</v>
          </cell>
          <cell r="BZ242">
            <v>2025</v>
          </cell>
          <cell r="CA242">
            <v>2029</v>
          </cell>
          <cell r="CB242">
            <v>10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20</v>
          </cell>
          <cell r="CN242">
            <v>2021</v>
          </cell>
          <cell r="CO242">
            <v>2030</v>
          </cell>
          <cell r="CP242">
            <v>1.34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4.05</v>
          </cell>
          <cell r="CY242">
            <v>0</v>
          </cell>
          <cell r="CZ242">
            <v>1</v>
          </cell>
          <cell r="DA242">
            <v>829243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1</v>
          </cell>
          <cell r="DI242">
            <v>612070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3749186</v>
          </cell>
          <cell r="DY242">
            <v>548675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4297861</v>
          </cell>
          <cell r="EG242">
            <v>0</v>
          </cell>
          <cell r="EH242">
            <v>0</v>
          </cell>
          <cell r="EI242">
            <v>3749186</v>
          </cell>
          <cell r="EJ242">
            <v>0</v>
          </cell>
          <cell r="EK242">
            <v>547354</v>
          </cell>
          <cell r="EL242">
            <v>547354</v>
          </cell>
          <cell r="EM242">
            <v>150734</v>
          </cell>
          <cell r="EN242">
            <v>698088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1849914</v>
          </cell>
          <cell r="ET242">
            <v>0</v>
          </cell>
          <cell r="EU242">
            <v>6845862</v>
          </cell>
          <cell r="EV242">
            <v>0</v>
          </cell>
          <cell r="EW242">
            <v>9.5155700000000003</v>
          </cell>
          <cell r="EX242">
            <v>0</v>
          </cell>
          <cell r="EY242">
            <v>0</v>
          </cell>
          <cell r="EZ242">
            <v>0</v>
          </cell>
          <cell r="FA242">
            <v>1.1983200000000001</v>
          </cell>
          <cell r="FB242">
            <v>0.33</v>
          </cell>
          <cell r="FC242">
            <v>0</v>
          </cell>
          <cell r="FD242">
            <v>0</v>
          </cell>
          <cell r="FE242">
            <v>4.05</v>
          </cell>
          <cell r="FF242">
            <v>0</v>
          </cell>
          <cell r="FG242">
            <v>15.09389</v>
          </cell>
          <cell r="FH242">
            <v>0</v>
          </cell>
          <cell r="FI242">
            <v>0</v>
          </cell>
          <cell r="FJ242">
            <v>8.3143600000000006</v>
          </cell>
          <cell r="FK242">
            <v>1.2012100000000001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11200870</v>
          </cell>
          <cell r="GK242">
            <v>7413</v>
          </cell>
          <cell r="GL242">
            <v>7954890</v>
          </cell>
          <cell r="GM242">
            <v>0</v>
          </cell>
          <cell r="GN242">
            <v>235511</v>
          </cell>
          <cell r="GO242">
            <v>1066064</v>
          </cell>
          <cell r="GP242">
            <v>394547</v>
          </cell>
          <cell r="GQ242">
            <v>0</v>
          </cell>
          <cell r="GR242">
            <v>64766</v>
          </cell>
          <cell r="GS242">
            <v>71601</v>
          </cell>
          <cell r="GT242">
            <v>0</v>
          </cell>
          <cell r="GU242">
            <v>190747</v>
          </cell>
          <cell r="GV242">
            <v>0</v>
          </cell>
          <cell r="GW242">
            <v>0</v>
          </cell>
          <cell r="GX242">
            <v>0</v>
          </cell>
          <cell r="GY242">
            <v>-7227</v>
          </cell>
          <cell r="GZ242">
            <v>11200870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576491</v>
          </cell>
          <cell r="HG242">
            <v>0</v>
          </cell>
          <cell r="HH242">
            <v>66508</v>
          </cell>
          <cell r="HI242">
            <v>248336</v>
          </cell>
          <cell r="HJ242">
            <v>0</v>
          </cell>
          <cell r="HK242">
            <v>0</v>
          </cell>
          <cell r="HL242">
            <v>0</v>
          </cell>
          <cell r="HM242">
            <v>0</v>
          </cell>
          <cell r="HN242">
            <v>7901462</v>
          </cell>
          <cell r="HO242">
            <v>132977</v>
          </cell>
          <cell r="HP242">
            <v>250741</v>
          </cell>
          <cell r="HQ242">
            <v>1003392</v>
          </cell>
          <cell r="HR242">
            <v>389481</v>
          </cell>
          <cell r="HS242">
            <v>5066</v>
          </cell>
          <cell r="HT242">
            <v>64346</v>
          </cell>
          <cell r="HU242">
            <v>71136</v>
          </cell>
          <cell r="HV242">
            <v>0</v>
          </cell>
          <cell r="HW242">
            <v>315976</v>
          </cell>
          <cell r="HX242">
            <v>0</v>
          </cell>
          <cell r="HY242">
            <v>0</v>
          </cell>
          <cell r="HZ242">
            <v>0</v>
          </cell>
          <cell r="IA242">
            <v>7413</v>
          </cell>
          <cell r="IB242">
            <v>11356911</v>
          </cell>
          <cell r="IC242">
            <v>0</v>
          </cell>
          <cell r="ID242">
            <v>0</v>
          </cell>
          <cell r="IE242">
            <v>0</v>
          </cell>
          <cell r="IF242">
            <v>0</v>
          </cell>
          <cell r="IG242">
            <v>0</v>
          </cell>
          <cell r="IH242">
            <v>583702</v>
          </cell>
          <cell r="II242">
            <v>0</v>
          </cell>
          <cell r="IJ242">
            <v>81514</v>
          </cell>
          <cell r="IK242">
            <v>263408</v>
          </cell>
          <cell r="IL242">
            <v>0</v>
          </cell>
          <cell r="IM242">
            <v>0</v>
          </cell>
          <cell r="IN242">
            <v>0</v>
          </cell>
          <cell r="IO242">
            <v>0</v>
          </cell>
          <cell r="IP242">
            <v>11356911</v>
          </cell>
          <cell r="IQ242">
            <v>0</v>
          </cell>
          <cell r="IR242">
            <v>0</v>
          </cell>
          <cell r="IS242">
            <v>22.99</v>
          </cell>
          <cell r="IT242">
            <v>0</v>
          </cell>
          <cell r="IU242">
            <v>6.0910000000000002</v>
          </cell>
          <cell r="IV242">
            <v>3.76</v>
          </cell>
          <cell r="IW242">
            <v>1059.5999999999999</v>
          </cell>
          <cell r="IX242">
            <v>0</v>
          </cell>
          <cell r="IY242">
            <v>24</v>
          </cell>
          <cell r="IZ242">
            <v>0</v>
          </cell>
          <cell r="JA242">
            <v>0</v>
          </cell>
          <cell r="JB242">
            <v>0</v>
          </cell>
          <cell r="JC242">
            <v>815</v>
          </cell>
          <cell r="JD242">
            <v>859</v>
          </cell>
          <cell r="JE242">
            <v>-0.5</v>
          </cell>
          <cell r="JF242">
            <v>-3818</v>
          </cell>
          <cell r="JG242">
            <v>2.44</v>
          </cell>
          <cell r="JH242">
            <v>131.41999999999999</v>
          </cell>
          <cell r="JI242">
            <v>27.4</v>
          </cell>
          <cell r="JJ242">
            <v>24.82</v>
          </cell>
          <cell r="JK242">
            <v>79.2</v>
          </cell>
          <cell r="JL242">
            <v>21.92</v>
          </cell>
          <cell r="JM242">
            <v>24.81</v>
          </cell>
          <cell r="JN242">
            <v>81.36</v>
          </cell>
          <cell r="JO242">
            <v>128.09</v>
          </cell>
          <cell r="JP242">
            <v>19.91</v>
          </cell>
          <cell r="JQ242">
            <v>4.49</v>
          </cell>
          <cell r="JR242">
            <v>0</v>
          </cell>
          <cell r="JS242">
            <v>0</v>
          </cell>
          <cell r="JT242">
            <v>7635</v>
          </cell>
          <cell r="JU242">
            <v>6.1710000000000003</v>
          </cell>
          <cell r="JV242">
            <v>25593</v>
          </cell>
          <cell r="JW242">
            <v>1034.9000000000001</v>
          </cell>
          <cell r="JX242">
            <v>-2</v>
          </cell>
          <cell r="JY242">
            <v>0</v>
          </cell>
          <cell r="JZ242">
            <v>-13498</v>
          </cell>
          <cell r="KA242">
            <v>835</v>
          </cell>
          <cell r="KB242">
            <v>1059.5999999999999</v>
          </cell>
          <cell r="KC242">
            <v>7826</v>
          </cell>
          <cell r="KD242">
            <v>8292430</v>
          </cell>
          <cell r="KE242">
            <v>0</v>
          </cell>
          <cell r="KF242">
            <v>239249</v>
          </cell>
          <cell r="KG242">
            <v>1002432</v>
          </cell>
        </row>
        <row r="243">
          <cell r="E243">
            <v>5486</v>
          </cell>
          <cell r="F243">
            <v>5486</v>
          </cell>
          <cell r="G243" t="str">
            <v>REMSEN-UNION</v>
          </cell>
          <cell r="H243" t="str">
            <v>Remsen-Union</v>
          </cell>
          <cell r="I243">
            <v>0</v>
          </cell>
          <cell r="J243">
            <v>0</v>
          </cell>
          <cell r="K243">
            <v>0</v>
          </cell>
          <cell r="L243">
            <v>5486</v>
          </cell>
          <cell r="M243">
            <v>2883379</v>
          </cell>
          <cell r="N243">
            <v>57550</v>
          </cell>
          <cell r="O243">
            <v>33444</v>
          </cell>
          <cell r="P243">
            <v>800000</v>
          </cell>
          <cell r="Q243">
            <v>21350</v>
          </cell>
          <cell r="R243">
            <v>130000</v>
          </cell>
          <cell r="S243">
            <v>18200</v>
          </cell>
          <cell r="T243">
            <v>645000</v>
          </cell>
          <cell r="U243">
            <v>0</v>
          </cell>
          <cell r="V243">
            <v>1618450</v>
          </cell>
          <cell r="W243">
            <v>3635</v>
          </cell>
          <cell r="X243">
            <v>572500</v>
          </cell>
          <cell r="Y243">
            <v>0</v>
          </cell>
          <cell r="Z243">
            <v>39000</v>
          </cell>
          <cell r="AA243">
            <v>260000</v>
          </cell>
          <cell r="AB243">
            <v>7082508</v>
          </cell>
          <cell r="AC243">
            <v>0</v>
          </cell>
          <cell r="AD243">
            <v>318065</v>
          </cell>
          <cell r="AE243">
            <v>0</v>
          </cell>
          <cell r="AF243">
            <v>7400573</v>
          </cell>
          <cell r="AG243">
            <v>3980637</v>
          </cell>
          <cell r="AH243">
            <v>11381210</v>
          </cell>
          <cell r="AI243">
            <v>4735000</v>
          </cell>
          <cell r="AJ243">
            <v>200000</v>
          </cell>
          <cell r="AK243">
            <v>150000</v>
          </cell>
          <cell r="AL243">
            <v>420000</v>
          </cell>
          <cell r="AM243">
            <v>260000</v>
          </cell>
          <cell r="AN243">
            <v>250000</v>
          </cell>
          <cell r="AO243">
            <v>432500</v>
          </cell>
          <cell r="AP243">
            <v>270000</v>
          </cell>
          <cell r="AQ243">
            <v>0</v>
          </cell>
          <cell r="AR243">
            <v>1982500</v>
          </cell>
          <cell r="AS243">
            <v>165000</v>
          </cell>
          <cell r="AT243">
            <v>1950000</v>
          </cell>
          <cell r="AU243">
            <v>318065</v>
          </cell>
          <cell r="AV243">
            <v>211411</v>
          </cell>
          <cell r="AW243">
            <v>2479476</v>
          </cell>
          <cell r="AX243">
            <v>9361976</v>
          </cell>
          <cell r="AY243">
            <v>318065</v>
          </cell>
          <cell r="AZ243">
            <v>9680041</v>
          </cell>
          <cell r="BA243">
            <v>1701169</v>
          </cell>
          <cell r="BB243">
            <v>11381210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20</v>
          </cell>
          <cell r="BZ243">
            <v>2022</v>
          </cell>
          <cell r="CA243">
            <v>2026</v>
          </cell>
          <cell r="CB243">
            <v>10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1</v>
          </cell>
          <cell r="DA243">
            <v>257559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2443050</v>
          </cell>
          <cell r="DY243">
            <v>192811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2635861</v>
          </cell>
          <cell r="EG243">
            <v>175000</v>
          </cell>
          <cell r="EH243">
            <v>0</v>
          </cell>
          <cell r="EI243">
            <v>2443050</v>
          </cell>
          <cell r="EJ243">
            <v>0</v>
          </cell>
          <cell r="EK243">
            <v>0</v>
          </cell>
          <cell r="EL243">
            <v>0</v>
          </cell>
          <cell r="EM243">
            <v>121246</v>
          </cell>
          <cell r="EN243">
            <v>121246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2932107</v>
          </cell>
          <cell r="EV243">
            <v>0</v>
          </cell>
          <cell r="EW243">
            <v>7.3935599999999999</v>
          </cell>
          <cell r="EX243">
            <v>0.49202000000000001</v>
          </cell>
          <cell r="EY243">
            <v>0</v>
          </cell>
          <cell r="EZ243">
            <v>0</v>
          </cell>
          <cell r="FA243">
            <v>0</v>
          </cell>
          <cell r="FB243">
            <v>0.33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8.2155799999999992</v>
          </cell>
          <cell r="FH243">
            <v>0</v>
          </cell>
          <cell r="FI243">
            <v>0</v>
          </cell>
          <cell r="FJ243">
            <v>6.8687800000000001</v>
          </cell>
          <cell r="FK243">
            <v>0.52478000000000002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3652998</v>
          </cell>
          <cell r="GK243">
            <v>7413</v>
          </cell>
          <cell r="GL243">
            <v>2446290</v>
          </cell>
          <cell r="GM243">
            <v>0</v>
          </cell>
          <cell r="GN243">
            <v>207631</v>
          </cell>
          <cell r="GO243">
            <v>419131</v>
          </cell>
          <cell r="GP243">
            <v>127867</v>
          </cell>
          <cell r="GQ243">
            <v>4131</v>
          </cell>
          <cell r="GR243">
            <v>30866</v>
          </cell>
          <cell r="GS243">
            <v>34576</v>
          </cell>
          <cell r="GT243">
            <v>0</v>
          </cell>
          <cell r="GU243">
            <v>10289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3652998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218870</v>
          </cell>
          <cell r="HG243">
            <v>0</v>
          </cell>
          <cell r="HH243">
            <v>25925</v>
          </cell>
          <cell r="HI243">
            <v>48185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2550090</v>
          </cell>
          <cell r="HO243">
            <v>0</v>
          </cell>
          <cell r="HP243">
            <v>206489</v>
          </cell>
          <cell r="HQ243">
            <v>463597</v>
          </cell>
          <cell r="HR243">
            <v>134410</v>
          </cell>
          <cell r="HS243">
            <v>0</v>
          </cell>
          <cell r="HT243">
            <v>31662</v>
          </cell>
          <cell r="HU243">
            <v>35455</v>
          </cell>
          <cell r="HV243">
            <v>0</v>
          </cell>
          <cell r="HW243">
            <v>61899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3866694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228106</v>
          </cell>
          <cell r="II243">
            <v>0</v>
          </cell>
          <cell r="IJ243">
            <v>31912</v>
          </cell>
          <cell r="IK243">
            <v>53445</v>
          </cell>
          <cell r="IL243">
            <v>0</v>
          </cell>
          <cell r="IM243">
            <v>0</v>
          </cell>
          <cell r="IN243">
            <v>0</v>
          </cell>
          <cell r="IO243">
            <v>0</v>
          </cell>
          <cell r="IP243">
            <v>3866694</v>
          </cell>
          <cell r="IQ243">
            <v>0</v>
          </cell>
          <cell r="IR243">
            <v>3</v>
          </cell>
          <cell r="IS243">
            <v>24.7</v>
          </cell>
          <cell r="IT243">
            <v>176</v>
          </cell>
          <cell r="IU243">
            <v>1.4550000000000001</v>
          </cell>
          <cell r="IV243">
            <v>0.89</v>
          </cell>
          <cell r="IW243">
            <v>317</v>
          </cell>
          <cell r="IX243">
            <v>0</v>
          </cell>
          <cell r="IY243">
            <v>10.5</v>
          </cell>
          <cell r="IZ243">
            <v>0</v>
          </cell>
          <cell r="JA243">
            <v>0</v>
          </cell>
          <cell r="JB243">
            <v>0</v>
          </cell>
          <cell r="JC243">
            <v>259</v>
          </cell>
          <cell r="JD243">
            <v>251</v>
          </cell>
          <cell r="JE243">
            <v>0</v>
          </cell>
          <cell r="JF243">
            <v>0</v>
          </cell>
          <cell r="JG243">
            <v>0.72</v>
          </cell>
          <cell r="JH243">
            <v>60.72</v>
          </cell>
          <cell r="JI243">
            <v>21.92</v>
          </cell>
          <cell r="JJ243">
            <v>19.36</v>
          </cell>
          <cell r="JK243">
            <v>19.440000000000001</v>
          </cell>
          <cell r="JL243">
            <v>20.55</v>
          </cell>
          <cell r="JM243">
            <v>16.940000000000001</v>
          </cell>
          <cell r="JN243">
            <v>23.04</v>
          </cell>
          <cell r="JO243">
            <v>60.53</v>
          </cell>
          <cell r="JP243">
            <v>24.08</v>
          </cell>
          <cell r="JQ243">
            <v>0.94</v>
          </cell>
          <cell r="JR243">
            <v>204</v>
          </cell>
          <cell r="JS243">
            <v>4.8</v>
          </cell>
          <cell r="JT243">
            <v>7635</v>
          </cell>
          <cell r="JU243">
            <v>1.3759999999999999</v>
          </cell>
          <cell r="JV243">
            <v>0</v>
          </cell>
          <cell r="JW243">
            <v>334</v>
          </cell>
          <cell r="JX243">
            <v>7.0999999999999994E-2</v>
          </cell>
          <cell r="JY243">
            <v>543</v>
          </cell>
          <cell r="JZ243">
            <v>479</v>
          </cell>
          <cell r="KA243">
            <v>251</v>
          </cell>
          <cell r="KB243">
            <v>317</v>
          </cell>
          <cell r="KC243">
            <v>7826</v>
          </cell>
          <cell r="KD243">
            <v>2480842</v>
          </cell>
          <cell r="KE243">
            <v>94749</v>
          </cell>
          <cell r="KF243">
            <v>206575</v>
          </cell>
          <cell r="KG243">
            <v>473708</v>
          </cell>
        </row>
        <row r="244">
          <cell r="E244">
            <v>5508</v>
          </cell>
          <cell r="F244">
            <v>5508</v>
          </cell>
          <cell r="G244" t="str">
            <v>RICEVILLE</v>
          </cell>
          <cell r="H244" t="str">
            <v>Riceville</v>
          </cell>
          <cell r="I244">
            <v>0</v>
          </cell>
          <cell r="J244">
            <v>0</v>
          </cell>
          <cell r="K244">
            <v>0</v>
          </cell>
          <cell r="L244">
            <v>5508</v>
          </cell>
          <cell r="M244">
            <v>3076131</v>
          </cell>
          <cell r="N244">
            <v>17056</v>
          </cell>
          <cell r="O244">
            <v>214580</v>
          </cell>
          <cell r="P244">
            <v>661848</v>
          </cell>
          <cell r="Q244">
            <v>206018</v>
          </cell>
          <cell r="R244">
            <v>19551</v>
          </cell>
          <cell r="S244">
            <v>70528</v>
          </cell>
          <cell r="T244">
            <v>150717</v>
          </cell>
          <cell r="U244">
            <v>0</v>
          </cell>
          <cell r="V244">
            <v>1900302</v>
          </cell>
          <cell r="W244">
            <v>4557</v>
          </cell>
          <cell r="X244">
            <v>483939</v>
          </cell>
          <cell r="Y244">
            <v>18712</v>
          </cell>
          <cell r="Z244">
            <v>134699</v>
          </cell>
          <cell r="AA244">
            <v>377624</v>
          </cell>
          <cell r="AB244">
            <v>7336262</v>
          </cell>
          <cell r="AC244">
            <v>0</v>
          </cell>
          <cell r="AD244">
            <v>0</v>
          </cell>
          <cell r="AE244">
            <v>0</v>
          </cell>
          <cell r="AF244">
            <v>7336262</v>
          </cell>
          <cell r="AG244">
            <v>4190331</v>
          </cell>
          <cell r="AH244">
            <v>11526593</v>
          </cell>
          <cell r="AI244">
            <v>3479450</v>
          </cell>
          <cell r="AJ244">
            <v>89482</v>
          </cell>
          <cell r="AK244">
            <v>244712</v>
          </cell>
          <cell r="AL244">
            <v>274280</v>
          </cell>
          <cell r="AM244">
            <v>247008</v>
          </cell>
          <cell r="AN244">
            <v>130432</v>
          </cell>
          <cell r="AO244">
            <v>755182</v>
          </cell>
          <cell r="AP244">
            <v>261634</v>
          </cell>
          <cell r="AQ244">
            <v>0</v>
          </cell>
          <cell r="AR244">
            <v>2002730</v>
          </cell>
          <cell r="AS244">
            <v>424023</v>
          </cell>
          <cell r="AT244">
            <v>671629</v>
          </cell>
          <cell r="AU244">
            <v>0</v>
          </cell>
          <cell r="AV244">
            <v>191861</v>
          </cell>
          <cell r="AW244">
            <v>863490</v>
          </cell>
          <cell r="AX244">
            <v>6769693</v>
          </cell>
          <cell r="AY244">
            <v>0</v>
          </cell>
          <cell r="AZ244">
            <v>6769693</v>
          </cell>
          <cell r="BA244">
            <v>4756900</v>
          </cell>
          <cell r="BB244">
            <v>11526593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20</v>
          </cell>
          <cell r="BZ244">
            <v>2025</v>
          </cell>
          <cell r="CA244">
            <v>2029</v>
          </cell>
          <cell r="CB244">
            <v>10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20</v>
          </cell>
          <cell r="CN244">
            <v>2017</v>
          </cell>
          <cell r="CO244">
            <v>2026</v>
          </cell>
          <cell r="CP244">
            <v>0.99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2.7</v>
          </cell>
          <cell r="CY244">
            <v>0</v>
          </cell>
          <cell r="CZ244">
            <v>5</v>
          </cell>
          <cell r="DA244">
            <v>269371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4</v>
          </cell>
          <cell r="DI244">
            <v>450613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2174715</v>
          </cell>
          <cell r="DY244">
            <v>110262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2284977</v>
          </cell>
          <cell r="EG244">
            <v>300000</v>
          </cell>
          <cell r="EH244">
            <v>0</v>
          </cell>
          <cell r="EI244">
            <v>2174715</v>
          </cell>
          <cell r="EJ244">
            <v>317927</v>
          </cell>
          <cell r="EK244">
            <v>30892</v>
          </cell>
          <cell r="EL244">
            <v>348819</v>
          </cell>
          <cell r="EM244">
            <v>150204</v>
          </cell>
          <cell r="EN244">
            <v>499023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3084003</v>
          </cell>
          <cell r="EV244">
            <v>0</v>
          </cell>
          <cell r="EW244">
            <v>6.9914699999999996</v>
          </cell>
          <cell r="EX244">
            <v>0.93105000000000004</v>
          </cell>
          <cell r="EY244">
            <v>0</v>
          </cell>
          <cell r="EZ244">
            <v>0</v>
          </cell>
          <cell r="FA244">
            <v>0.76636000000000004</v>
          </cell>
          <cell r="FB244">
            <v>0.33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9.0188799999999993</v>
          </cell>
          <cell r="FH244">
            <v>0</v>
          </cell>
          <cell r="FI244">
            <v>0</v>
          </cell>
          <cell r="FJ244">
            <v>6.7492200000000002</v>
          </cell>
          <cell r="FK244">
            <v>0.24224999999999999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3597917</v>
          </cell>
          <cell r="GK244">
            <v>7413</v>
          </cell>
          <cell r="GL244">
            <v>2464823</v>
          </cell>
          <cell r="GM244">
            <v>0</v>
          </cell>
          <cell r="GN244">
            <v>187890</v>
          </cell>
          <cell r="GO244">
            <v>259233</v>
          </cell>
          <cell r="GP244">
            <v>124359</v>
          </cell>
          <cell r="GQ244">
            <v>0</v>
          </cell>
          <cell r="GR244">
            <v>20190</v>
          </cell>
          <cell r="GS244">
            <v>22497</v>
          </cell>
          <cell r="GT244">
            <v>0</v>
          </cell>
          <cell r="GU244">
            <v>86507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3597917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219468</v>
          </cell>
          <cell r="HG244">
            <v>0</v>
          </cell>
          <cell r="HH244">
            <v>22662</v>
          </cell>
          <cell r="HI244">
            <v>122315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2531003</v>
          </cell>
          <cell r="HO244">
            <v>0</v>
          </cell>
          <cell r="HP244">
            <v>194914</v>
          </cell>
          <cell r="HQ244">
            <v>288145</v>
          </cell>
          <cell r="HR244">
            <v>128547</v>
          </cell>
          <cell r="HS244">
            <v>0</v>
          </cell>
          <cell r="HT244">
            <v>20730</v>
          </cell>
          <cell r="HU244">
            <v>23094</v>
          </cell>
          <cell r="HV244">
            <v>0</v>
          </cell>
          <cell r="HW244">
            <v>88467</v>
          </cell>
          <cell r="HX244">
            <v>0</v>
          </cell>
          <cell r="HY244">
            <v>0</v>
          </cell>
          <cell r="HZ244">
            <v>0</v>
          </cell>
          <cell r="IA244">
            <v>6479</v>
          </cell>
          <cell r="IB244">
            <v>3719009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225183</v>
          </cell>
          <cell r="II244">
            <v>0</v>
          </cell>
          <cell r="IJ244">
            <v>27973</v>
          </cell>
          <cell r="IK244">
            <v>114525</v>
          </cell>
          <cell r="IL244">
            <v>0</v>
          </cell>
          <cell r="IM244">
            <v>0</v>
          </cell>
          <cell r="IN244">
            <v>0</v>
          </cell>
          <cell r="IO244">
            <v>0</v>
          </cell>
          <cell r="IP244">
            <v>3719009</v>
          </cell>
          <cell r="IQ244">
            <v>0</v>
          </cell>
          <cell r="IR244">
            <v>0</v>
          </cell>
          <cell r="IS244">
            <v>21.68</v>
          </cell>
          <cell r="IT244">
            <v>0</v>
          </cell>
          <cell r="IU244">
            <v>1.7589999999999999</v>
          </cell>
          <cell r="IV244">
            <v>2.09</v>
          </cell>
          <cell r="IW244">
            <v>344.2</v>
          </cell>
          <cell r="IX244">
            <v>0</v>
          </cell>
          <cell r="IY244">
            <v>16</v>
          </cell>
          <cell r="IZ244">
            <v>0</v>
          </cell>
          <cell r="JA244">
            <v>0</v>
          </cell>
          <cell r="JB244">
            <v>0</v>
          </cell>
          <cell r="JC244">
            <v>345</v>
          </cell>
          <cell r="JD244">
            <v>349</v>
          </cell>
          <cell r="JE244">
            <v>0</v>
          </cell>
          <cell r="JF244">
            <v>0</v>
          </cell>
          <cell r="JG244">
            <v>1</v>
          </cell>
          <cell r="JH244">
            <v>37.74</v>
          </cell>
          <cell r="JI244">
            <v>12.33</v>
          </cell>
          <cell r="JJ244">
            <v>10.29</v>
          </cell>
          <cell r="JK244">
            <v>15.12</v>
          </cell>
          <cell r="JL244">
            <v>10.96</v>
          </cell>
          <cell r="JM244">
            <v>15.13</v>
          </cell>
          <cell r="JN244">
            <v>13.68</v>
          </cell>
          <cell r="JO244">
            <v>39.770000000000003</v>
          </cell>
          <cell r="JP244">
            <v>24.07</v>
          </cell>
          <cell r="JQ244">
            <v>2.67</v>
          </cell>
          <cell r="JR244">
            <v>2</v>
          </cell>
          <cell r="JS244">
            <v>0</v>
          </cell>
          <cell r="JT244">
            <v>7635</v>
          </cell>
          <cell r="JU244">
            <v>1.778</v>
          </cell>
          <cell r="JV244">
            <v>9697</v>
          </cell>
          <cell r="JW244">
            <v>331.5</v>
          </cell>
          <cell r="JX244">
            <v>-0.126</v>
          </cell>
          <cell r="JY244">
            <v>-962</v>
          </cell>
          <cell r="JZ244">
            <v>-850</v>
          </cell>
          <cell r="KA244">
            <v>356</v>
          </cell>
          <cell r="KB244">
            <v>344.2</v>
          </cell>
          <cell r="KC244">
            <v>7826</v>
          </cell>
          <cell r="KD244">
            <v>2693709</v>
          </cell>
          <cell r="KE244">
            <v>0</v>
          </cell>
          <cell r="KF244">
            <v>223182</v>
          </cell>
          <cell r="KG244">
            <v>311240</v>
          </cell>
        </row>
        <row r="245">
          <cell r="E245">
            <v>1975</v>
          </cell>
          <cell r="F245">
            <v>1975</v>
          </cell>
          <cell r="G245" t="str">
            <v>RIVER VALLEY</v>
          </cell>
          <cell r="H245" t="str">
            <v>River Valley</v>
          </cell>
          <cell r="I245">
            <v>0</v>
          </cell>
          <cell r="J245">
            <v>0</v>
          </cell>
          <cell r="K245">
            <v>0</v>
          </cell>
          <cell r="L245">
            <v>1975</v>
          </cell>
          <cell r="M245">
            <v>2944025</v>
          </cell>
          <cell r="N245">
            <v>105554</v>
          </cell>
          <cell r="O245">
            <v>46358</v>
          </cell>
          <cell r="P245">
            <v>350000</v>
          </cell>
          <cell r="Q245">
            <v>87750</v>
          </cell>
          <cell r="R245">
            <v>20000</v>
          </cell>
          <cell r="S245">
            <v>65500</v>
          </cell>
          <cell r="T245">
            <v>120000</v>
          </cell>
          <cell r="U245">
            <v>0</v>
          </cell>
          <cell r="V245">
            <v>2547309</v>
          </cell>
          <cell r="W245">
            <v>6292</v>
          </cell>
          <cell r="X245">
            <v>0</v>
          </cell>
          <cell r="Y245">
            <v>0</v>
          </cell>
          <cell r="Z245">
            <v>0</v>
          </cell>
          <cell r="AA245">
            <v>200000</v>
          </cell>
          <cell r="AB245">
            <v>6492788</v>
          </cell>
          <cell r="AC245">
            <v>0</v>
          </cell>
          <cell r="AD245">
            <v>300000</v>
          </cell>
          <cell r="AE245">
            <v>0</v>
          </cell>
          <cell r="AF245">
            <v>6792788</v>
          </cell>
          <cell r="AG245">
            <v>2485045</v>
          </cell>
          <cell r="AH245">
            <v>9277833</v>
          </cell>
          <cell r="AI245">
            <v>5160000</v>
          </cell>
          <cell r="AJ245">
            <v>565000</v>
          </cell>
          <cell r="AK245">
            <v>375000</v>
          </cell>
          <cell r="AL245">
            <v>300000</v>
          </cell>
          <cell r="AM245">
            <v>450000</v>
          </cell>
          <cell r="AN245">
            <v>300000</v>
          </cell>
          <cell r="AO245">
            <v>1415000</v>
          </cell>
          <cell r="AP245">
            <v>400000</v>
          </cell>
          <cell r="AQ245">
            <v>0</v>
          </cell>
          <cell r="AR245">
            <v>3805000</v>
          </cell>
          <cell r="AS245">
            <v>500000</v>
          </cell>
          <cell r="AT245">
            <v>0</v>
          </cell>
          <cell r="AU245">
            <v>300000</v>
          </cell>
          <cell r="AV245">
            <v>216205</v>
          </cell>
          <cell r="AW245">
            <v>516205</v>
          </cell>
          <cell r="AX245">
            <v>9981205</v>
          </cell>
          <cell r="AY245">
            <v>0</v>
          </cell>
          <cell r="AZ245">
            <v>9981205</v>
          </cell>
          <cell r="BA245">
            <v>-703372</v>
          </cell>
          <cell r="BB245">
            <v>9277833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20</v>
          </cell>
          <cell r="BZ245">
            <v>2022</v>
          </cell>
          <cell r="CA245">
            <v>2026</v>
          </cell>
          <cell r="CB245">
            <v>10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</v>
          </cell>
          <cell r="CN245">
            <v>2020</v>
          </cell>
          <cell r="CO245">
            <v>2029</v>
          </cell>
          <cell r="CP245">
            <v>1.34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4.05</v>
          </cell>
          <cell r="CY245">
            <v>0</v>
          </cell>
          <cell r="CZ245">
            <v>1</v>
          </cell>
          <cell r="DA245">
            <v>290423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1</v>
          </cell>
          <cell r="DI245">
            <v>364389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1928262</v>
          </cell>
          <cell r="DY245">
            <v>219307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2147569</v>
          </cell>
          <cell r="EG245">
            <v>475000</v>
          </cell>
          <cell r="EH245">
            <v>0</v>
          </cell>
          <cell r="EI245">
            <v>1928262</v>
          </cell>
          <cell r="EJ245">
            <v>0</v>
          </cell>
          <cell r="EK245">
            <v>337272</v>
          </cell>
          <cell r="EL245">
            <v>337272</v>
          </cell>
          <cell r="EM245">
            <v>89738</v>
          </cell>
          <cell r="EN245">
            <v>427010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3049581</v>
          </cell>
          <cell r="EV245">
            <v>0</v>
          </cell>
          <cell r="EW245">
            <v>7.9148300000000003</v>
          </cell>
          <cell r="EX245">
            <v>1.7510399999999999</v>
          </cell>
          <cell r="EY245">
            <v>0</v>
          </cell>
          <cell r="EZ245">
            <v>0</v>
          </cell>
          <cell r="FA245">
            <v>1.24028</v>
          </cell>
          <cell r="FB245">
            <v>0.33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11.23615</v>
          </cell>
          <cell r="FH245">
            <v>0</v>
          </cell>
          <cell r="FI245">
            <v>0</v>
          </cell>
          <cell r="FJ245">
            <v>7.1083499999999997</v>
          </cell>
          <cell r="FK245">
            <v>0.80647999999999997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4192968</v>
          </cell>
          <cell r="GK245">
            <v>7413</v>
          </cell>
          <cell r="GL245">
            <v>2751706</v>
          </cell>
          <cell r="GM245">
            <v>219827</v>
          </cell>
          <cell r="GN245">
            <v>160477</v>
          </cell>
          <cell r="GO245">
            <v>382807</v>
          </cell>
          <cell r="GP245">
            <v>139875</v>
          </cell>
          <cell r="GQ245">
            <v>9415</v>
          </cell>
          <cell r="GR245">
            <v>22497</v>
          </cell>
          <cell r="GS245">
            <v>25202</v>
          </cell>
          <cell r="GT245">
            <v>0</v>
          </cell>
          <cell r="GU245">
            <v>11916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4192968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253472</v>
          </cell>
          <cell r="HG245">
            <v>0</v>
          </cell>
          <cell r="HH245">
            <v>26670</v>
          </cell>
          <cell r="HI245">
            <v>63011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2843274</v>
          </cell>
          <cell r="HO245">
            <v>0</v>
          </cell>
          <cell r="HP245">
            <v>176399</v>
          </cell>
          <cell r="HQ245">
            <v>502383</v>
          </cell>
          <cell r="HR245">
            <v>149216</v>
          </cell>
          <cell r="HS245">
            <v>74</v>
          </cell>
          <cell r="HT245">
            <v>23419</v>
          </cell>
          <cell r="HU245">
            <v>26224</v>
          </cell>
          <cell r="HV245">
            <v>0</v>
          </cell>
          <cell r="HW245">
            <v>74536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4241220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242417</v>
          </cell>
          <cell r="II245">
            <v>0</v>
          </cell>
          <cell r="IJ245">
            <v>32591</v>
          </cell>
          <cell r="IK245">
            <v>76350</v>
          </cell>
          <cell r="IL245">
            <v>0</v>
          </cell>
          <cell r="IM245">
            <v>0</v>
          </cell>
          <cell r="IN245">
            <v>0</v>
          </cell>
          <cell r="IO245">
            <v>0</v>
          </cell>
          <cell r="IP245">
            <v>4241220</v>
          </cell>
          <cell r="IQ245">
            <v>0</v>
          </cell>
          <cell r="IR245">
            <v>0</v>
          </cell>
          <cell r="IS245">
            <v>20.399999999999999</v>
          </cell>
          <cell r="IT245">
            <v>3</v>
          </cell>
          <cell r="IU245">
            <v>2.2839999999999998</v>
          </cell>
          <cell r="IV245">
            <v>0.42</v>
          </cell>
          <cell r="IW245">
            <v>371.1</v>
          </cell>
          <cell r="IX245">
            <v>0</v>
          </cell>
          <cell r="IY245">
            <v>5.5</v>
          </cell>
          <cell r="IZ245">
            <v>0</v>
          </cell>
          <cell r="JA245">
            <v>0</v>
          </cell>
          <cell r="JB245">
            <v>0</v>
          </cell>
          <cell r="JC245">
            <v>286</v>
          </cell>
          <cell r="JD245">
            <v>278</v>
          </cell>
          <cell r="JE245">
            <v>0</v>
          </cell>
          <cell r="JF245">
            <v>0</v>
          </cell>
          <cell r="JG245">
            <v>0.85</v>
          </cell>
          <cell r="JH245">
            <v>65.8</v>
          </cell>
          <cell r="JI245">
            <v>30.14</v>
          </cell>
          <cell r="JJ245">
            <v>16.940000000000001</v>
          </cell>
          <cell r="JK245">
            <v>18.72</v>
          </cell>
          <cell r="JL245">
            <v>32.880000000000003</v>
          </cell>
          <cell r="JM245">
            <v>18.149999999999999</v>
          </cell>
          <cell r="JN245">
            <v>24.48</v>
          </cell>
          <cell r="JO245">
            <v>75.510000000000005</v>
          </cell>
          <cell r="JP245">
            <v>22.52</v>
          </cell>
          <cell r="JQ245">
            <v>0.42</v>
          </cell>
          <cell r="JR245">
            <v>5</v>
          </cell>
          <cell r="JS245">
            <v>0</v>
          </cell>
          <cell r="JT245">
            <v>7635</v>
          </cell>
          <cell r="JU245">
            <v>2.1139999999999999</v>
          </cell>
          <cell r="JV245">
            <v>10095</v>
          </cell>
          <cell r="JW245">
            <v>372.4</v>
          </cell>
          <cell r="JX245">
            <v>0</v>
          </cell>
          <cell r="JY245">
            <v>0</v>
          </cell>
          <cell r="JZ245">
            <v>0</v>
          </cell>
          <cell r="KA245">
            <v>297</v>
          </cell>
          <cell r="KB245">
            <v>371.1</v>
          </cell>
          <cell r="KC245">
            <v>7826</v>
          </cell>
          <cell r="KD245">
            <v>2904229</v>
          </cell>
          <cell r="KE245">
            <v>0</v>
          </cell>
          <cell r="KF245">
            <v>196073</v>
          </cell>
          <cell r="KG245">
            <v>590941</v>
          </cell>
        </row>
        <row r="246">
          <cell r="E246">
            <v>4824</v>
          </cell>
          <cell r="F246">
            <v>5510</v>
          </cell>
          <cell r="G246" t="str">
            <v>RIVERSIDE</v>
          </cell>
          <cell r="H246" t="str">
            <v>Riverside</v>
          </cell>
          <cell r="I246">
            <v>0</v>
          </cell>
          <cell r="J246">
            <v>0</v>
          </cell>
          <cell r="K246">
            <v>0</v>
          </cell>
          <cell r="L246">
            <v>4824</v>
          </cell>
          <cell r="M246">
            <v>5792022</v>
          </cell>
          <cell r="N246">
            <v>175213</v>
          </cell>
          <cell r="O246">
            <v>373374</v>
          </cell>
          <cell r="P246">
            <v>360000</v>
          </cell>
          <cell r="Q246">
            <v>23750</v>
          </cell>
          <cell r="R246">
            <v>160000</v>
          </cell>
          <cell r="S246">
            <v>194000</v>
          </cell>
          <cell r="T246">
            <v>298250</v>
          </cell>
          <cell r="U246">
            <v>0</v>
          </cell>
          <cell r="V246">
            <v>4936023</v>
          </cell>
          <cell r="W246">
            <v>14532</v>
          </cell>
          <cell r="X246">
            <v>1338000</v>
          </cell>
          <cell r="Y246">
            <v>0</v>
          </cell>
          <cell r="Z246">
            <v>85000</v>
          </cell>
          <cell r="AA246">
            <v>415000</v>
          </cell>
          <cell r="AB246">
            <v>14165164</v>
          </cell>
          <cell r="AC246">
            <v>0</v>
          </cell>
          <cell r="AD246">
            <v>550000</v>
          </cell>
          <cell r="AE246">
            <v>0</v>
          </cell>
          <cell r="AF246">
            <v>14715164</v>
          </cell>
          <cell r="AG246">
            <v>3078282</v>
          </cell>
          <cell r="AH246">
            <v>17793446</v>
          </cell>
          <cell r="AI246">
            <v>7350010</v>
          </cell>
          <cell r="AJ246">
            <v>270000</v>
          </cell>
          <cell r="AK246">
            <v>795000</v>
          </cell>
          <cell r="AL246">
            <v>393000</v>
          </cell>
          <cell r="AM246">
            <v>611500</v>
          </cell>
          <cell r="AN246">
            <v>545515</v>
          </cell>
          <cell r="AO246">
            <v>810000</v>
          </cell>
          <cell r="AP246">
            <v>615000</v>
          </cell>
          <cell r="AQ246">
            <v>0</v>
          </cell>
          <cell r="AR246">
            <v>4040015</v>
          </cell>
          <cell r="AS246">
            <v>660000</v>
          </cell>
          <cell r="AT246">
            <v>751500</v>
          </cell>
          <cell r="AU246">
            <v>1500000</v>
          </cell>
          <cell r="AV246">
            <v>398336</v>
          </cell>
          <cell r="AW246">
            <v>2649836</v>
          </cell>
          <cell r="AX246">
            <v>14699861</v>
          </cell>
          <cell r="AY246">
            <v>550000</v>
          </cell>
          <cell r="AZ246">
            <v>15249861</v>
          </cell>
          <cell r="BA246">
            <v>2543585</v>
          </cell>
          <cell r="BB246">
            <v>17793446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20</v>
          </cell>
          <cell r="BZ246">
            <v>2021</v>
          </cell>
          <cell r="CA246">
            <v>2025</v>
          </cell>
          <cell r="CB246">
            <v>10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2.7</v>
          </cell>
          <cell r="CY246">
            <v>0</v>
          </cell>
          <cell r="CZ246">
            <v>9</v>
          </cell>
          <cell r="DA246">
            <v>555959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3300213</v>
          </cell>
          <cell r="DY246">
            <v>32336</v>
          </cell>
          <cell r="DZ246">
            <v>0</v>
          </cell>
          <cell r="EA246">
            <v>0</v>
          </cell>
          <cell r="EB246">
            <v>0</v>
          </cell>
          <cell r="EC246">
            <v>773527</v>
          </cell>
          <cell r="ED246">
            <v>0</v>
          </cell>
          <cell r="EE246">
            <v>0</v>
          </cell>
          <cell r="EF246">
            <v>4106076</v>
          </cell>
          <cell r="EG246">
            <v>500000</v>
          </cell>
          <cell r="EH246">
            <v>0</v>
          </cell>
          <cell r="EI246">
            <v>4073740</v>
          </cell>
          <cell r="EJ246">
            <v>0</v>
          </cell>
          <cell r="EK246">
            <v>0</v>
          </cell>
          <cell r="EL246">
            <v>0</v>
          </cell>
          <cell r="EM246">
            <v>145547</v>
          </cell>
          <cell r="EN246">
            <v>145547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1190343</v>
          </cell>
          <cell r="ET246">
            <v>0</v>
          </cell>
          <cell r="EU246">
            <v>5941967</v>
          </cell>
          <cell r="EV246">
            <v>0</v>
          </cell>
          <cell r="EW246">
            <v>9.4884699999999995</v>
          </cell>
          <cell r="EX246">
            <v>1.1555899999999999</v>
          </cell>
          <cell r="EY246">
            <v>0</v>
          </cell>
          <cell r="EZ246">
            <v>0</v>
          </cell>
          <cell r="FA246">
            <v>0</v>
          </cell>
          <cell r="FB246">
            <v>0.33</v>
          </cell>
          <cell r="FC246">
            <v>0</v>
          </cell>
          <cell r="FD246">
            <v>0</v>
          </cell>
          <cell r="FE246">
            <v>2.6988799999999999</v>
          </cell>
          <cell r="FF246">
            <v>0</v>
          </cell>
          <cell r="FG246">
            <v>13.672940000000001</v>
          </cell>
          <cell r="FH246">
            <v>0</v>
          </cell>
          <cell r="FI246">
            <v>0</v>
          </cell>
          <cell r="FJ246">
            <v>9.4151500000000006</v>
          </cell>
          <cell r="FK246">
            <v>7.3319999999999996E-2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7391948</v>
          </cell>
          <cell r="GK246">
            <v>7413</v>
          </cell>
          <cell r="GL246">
            <v>5146105</v>
          </cell>
          <cell r="GM246">
            <v>0</v>
          </cell>
          <cell r="GN246">
            <v>188513</v>
          </cell>
          <cell r="GO246">
            <v>712167</v>
          </cell>
          <cell r="GP246">
            <v>256221</v>
          </cell>
          <cell r="GQ246">
            <v>0</v>
          </cell>
          <cell r="GR246">
            <v>42131</v>
          </cell>
          <cell r="GS246">
            <v>46578</v>
          </cell>
          <cell r="GT246">
            <v>0</v>
          </cell>
          <cell r="GU246">
            <v>221428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7391948</v>
          </cell>
          <cell r="HA246">
            <v>0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422650</v>
          </cell>
          <cell r="HG246">
            <v>0</v>
          </cell>
          <cell r="HH246">
            <v>36017</v>
          </cell>
          <cell r="HI246">
            <v>159380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5468187</v>
          </cell>
          <cell r="HO246">
            <v>0</v>
          </cell>
          <cell r="HP246">
            <v>219102</v>
          </cell>
          <cell r="HQ246">
            <v>704787</v>
          </cell>
          <cell r="HR246">
            <v>269994</v>
          </cell>
          <cell r="HS246">
            <v>0</v>
          </cell>
          <cell r="HT246">
            <v>44638</v>
          </cell>
          <cell r="HU246">
            <v>49348</v>
          </cell>
          <cell r="HV246">
            <v>0</v>
          </cell>
          <cell r="HW246">
            <v>227294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7805667</v>
          </cell>
          <cell r="IC246">
            <v>0</v>
          </cell>
          <cell r="ID246">
            <v>0</v>
          </cell>
          <cell r="IE246">
            <v>0</v>
          </cell>
          <cell r="IF246">
            <v>0</v>
          </cell>
          <cell r="IG246">
            <v>0</v>
          </cell>
          <cell r="IH246">
            <v>446587</v>
          </cell>
          <cell r="II246">
            <v>0</v>
          </cell>
          <cell r="IJ246">
            <v>43542</v>
          </cell>
          <cell r="IK246">
            <v>152700</v>
          </cell>
          <cell r="IL246">
            <v>0</v>
          </cell>
          <cell r="IM246">
            <v>0</v>
          </cell>
          <cell r="IN246">
            <v>0</v>
          </cell>
          <cell r="IO246">
            <v>0</v>
          </cell>
          <cell r="IP246">
            <v>7805667</v>
          </cell>
          <cell r="IQ246">
            <v>0</v>
          </cell>
          <cell r="IR246">
            <v>0</v>
          </cell>
          <cell r="IS246">
            <v>21.96</v>
          </cell>
          <cell r="IT246">
            <v>2</v>
          </cell>
          <cell r="IU246">
            <v>3.657</v>
          </cell>
          <cell r="IV246">
            <v>3.08</v>
          </cell>
          <cell r="IW246">
            <v>710.4</v>
          </cell>
          <cell r="IX246">
            <v>0</v>
          </cell>
          <cell r="IY246">
            <v>15.5</v>
          </cell>
          <cell r="IZ246">
            <v>0</v>
          </cell>
          <cell r="JA246">
            <v>0</v>
          </cell>
          <cell r="JB246">
            <v>0</v>
          </cell>
          <cell r="JC246">
            <v>564</v>
          </cell>
          <cell r="JD246">
            <v>558</v>
          </cell>
          <cell r="JE246">
            <v>0</v>
          </cell>
          <cell r="JF246">
            <v>0</v>
          </cell>
          <cell r="JG246">
            <v>1.68</v>
          </cell>
          <cell r="JH246">
            <v>92.31</v>
          </cell>
          <cell r="JI246">
            <v>17.809999999999999</v>
          </cell>
          <cell r="JJ246">
            <v>36.340000000000003</v>
          </cell>
          <cell r="JK246">
            <v>38.159999999999997</v>
          </cell>
          <cell r="JL246">
            <v>28.77</v>
          </cell>
          <cell r="JM246">
            <v>34.5</v>
          </cell>
          <cell r="JN246">
            <v>43.92</v>
          </cell>
          <cell r="JO246">
            <v>107.19</v>
          </cell>
          <cell r="JP246">
            <v>24.24</v>
          </cell>
          <cell r="JQ246">
            <v>2.35</v>
          </cell>
          <cell r="JR246">
            <v>0</v>
          </cell>
          <cell r="JS246">
            <v>0</v>
          </cell>
          <cell r="JT246">
            <v>7635</v>
          </cell>
          <cell r="JU246">
            <v>3.609</v>
          </cell>
          <cell r="JV246">
            <v>8670</v>
          </cell>
          <cell r="JW246">
            <v>716.2</v>
          </cell>
          <cell r="JX246">
            <v>-8.2000000000000003E-2</v>
          </cell>
          <cell r="JY246">
            <v>-626</v>
          </cell>
          <cell r="JZ246">
            <v>-553</v>
          </cell>
          <cell r="KA246">
            <v>575</v>
          </cell>
          <cell r="KB246">
            <v>710.4</v>
          </cell>
          <cell r="KC246">
            <v>7826</v>
          </cell>
          <cell r="KD246">
            <v>5559590</v>
          </cell>
          <cell r="KE246">
            <v>0</v>
          </cell>
          <cell r="KF246">
            <v>236337</v>
          </cell>
          <cell r="KG246">
            <v>838869</v>
          </cell>
        </row>
        <row r="247">
          <cell r="E247">
            <v>5607</v>
          </cell>
          <cell r="F247">
            <v>5607</v>
          </cell>
          <cell r="G247" t="str">
            <v>ROCK VALLEY</v>
          </cell>
          <cell r="H247" t="str">
            <v>Rock Valley</v>
          </cell>
          <cell r="I247">
            <v>0</v>
          </cell>
          <cell r="J247">
            <v>0</v>
          </cell>
          <cell r="K247">
            <v>0</v>
          </cell>
          <cell r="L247">
            <v>5607</v>
          </cell>
          <cell r="M247">
            <v>6153375</v>
          </cell>
          <cell r="N247">
            <v>98980</v>
          </cell>
          <cell r="O247">
            <v>0</v>
          </cell>
          <cell r="P247">
            <v>935000</v>
          </cell>
          <cell r="Q247">
            <v>223875</v>
          </cell>
          <cell r="R247">
            <v>193000</v>
          </cell>
          <cell r="S247">
            <v>353000</v>
          </cell>
          <cell r="T247">
            <v>15232700</v>
          </cell>
          <cell r="U247">
            <v>0</v>
          </cell>
          <cell r="V247">
            <v>6507822</v>
          </cell>
          <cell r="W247">
            <v>23353</v>
          </cell>
          <cell r="X247">
            <v>1301100</v>
          </cell>
          <cell r="Y247">
            <v>109619</v>
          </cell>
          <cell r="Z247">
            <v>127000</v>
          </cell>
          <cell r="AA247">
            <v>545000</v>
          </cell>
          <cell r="AB247">
            <v>31803824</v>
          </cell>
          <cell r="AC247">
            <v>0</v>
          </cell>
          <cell r="AD247">
            <v>187000</v>
          </cell>
          <cell r="AE247">
            <v>0</v>
          </cell>
          <cell r="AF247">
            <v>31990824</v>
          </cell>
          <cell r="AG247">
            <v>8519342</v>
          </cell>
          <cell r="AH247">
            <v>40510166</v>
          </cell>
          <cell r="AI247">
            <v>9526186</v>
          </cell>
          <cell r="AJ247">
            <v>377163</v>
          </cell>
          <cell r="AK247">
            <v>349465</v>
          </cell>
          <cell r="AL247">
            <v>475205</v>
          </cell>
          <cell r="AM247">
            <v>586767</v>
          </cell>
          <cell r="AN247">
            <v>170000</v>
          </cell>
          <cell r="AO247">
            <v>863000</v>
          </cell>
          <cell r="AP247">
            <v>658828</v>
          </cell>
          <cell r="AQ247">
            <v>0</v>
          </cell>
          <cell r="AR247">
            <v>3480428</v>
          </cell>
          <cell r="AS247">
            <v>620000</v>
          </cell>
          <cell r="AT247">
            <v>15555000</v>
          </cell>
          <cell r="AU247">
            <v>1834566</v>
          </cell>
          <cell r="AV247">
            <v>512523</v>
          </cell>
          <cell r="AW247">
            <v>17902089</v>
          </cell>
          <cell r="AX247">
            <v>31528703</v>
          </cell>
          <cell r="AY247">
            <v>187000</v>
          </cell>
          <cell r="AZ247">
            <v>31715703</v>
          </cell>
          <cell r="BA247">
            <v>8794463</v>
          </cell>
          <cell r="BB247">
            <v>40510166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2022</v>
          </cell>
          <cell r="CA247">
            <v>2026</v>
          </cell>
          <cell r="CB247">
            <v>10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2025</v>
          </cell>
          <cell r="CO247">
            <v>2034</v>
          </cell>
          <cell r="CP247">
            <v>1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4.05</v>
          </cell>
          <cell r="CY247">
            <v>0</v>
          </cell>
          <cell r="CZ247">
            <v>0</v>
          </cell>
          <cell r="DA247">
            <v>656906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428629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3182130</v>
          </cell>
          <cell r="DY247">
            <v>493599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3675729</v>
          </cell>
          <cell r="EG247">
            <v>250000</v>
          </cell>
          <cell r="EH247">
            <v>0</v>
          </cell>
          <cell r="EI247">
            <v>3182130</v>
          </cell>
          <cell r="EJ247">
            <v>0</v>
          </cell>
          <cell r="EK247">
            <v>428629</v>
          </cell>
          <cell r="EL247">
            <v>428629</v>
          </cell>
          <cell r="EM247">
            <v>141448</v>
          </cell>
          <cell r="EN247">
            <v>570077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1735948</v>
          </cell>
          <cell r="ET247">
            <v>0</v>
          </cell>
          <cell r="EU247">
            <v>6231757</v>
          </cell>
          <cell r="EV247">
            <v>0</v>
          </cell>
          <cell r="EW247">
            <v>9.8540200000000002</v>
          </cell>
          <cell r="EX247">
            <v>0.68369999999999997</v>
          </cell>
          <cell r="EY247">
            <v>0</v>
          </cell>
          <cell r="EZ247">
            <v>0</v>
          </cell>
          <cell r="FA247">
            <v>1</v>
          </cell>
          <cell r="FB247">
            <v>0.33</v>
          </cell>
          <cell r="FC247">
            <v>0</v>
          </cell>
          <cell r="FD247">
            <v>0</v>
          </cell>
          <cell r="FE247">
            <v>4.05</v>
          </cell>
          <cell r="FF247">
            <v>0</v>
          </cell>
          <cell r="FG247">
            <v>15.917719999999999</v>
          </cell>
          <cell r="FH247">
            <v>0</v>
          </cell>
          <cell r="FI247">
            <v>0</v>
          </cell>
          <cell r="FJ247">
            <v>8.7024399999999993</v>
          </cell>
          <cell r="FK247">
            <v>1.15158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9063386</v>
          </cell>
          <cell r="GK247">
            <v>7419</v>
          </cell>
          <cell r="GL247">
            <v>6335084</v>
          </cell>
          <cell r="GM247">
            <v>0</v>
          </cell>
          <cell r="GN247">
            <v>327616</v>
          </cell>
          <cell r="GO247">
            <v>691080</v>
          </cell>
          <cell r="GP247">
            <v>313284</v>
          </cell>
          <cell r="GQ247">
            <v>0</v>
          </cell>
          <cell r="GR247">
            <v>79620</v>
          </cell>
          <cell r="GS247">
            <v>89192</v>
          </cell>
          <cell r="GT247">
            <v>0</v>
          </cell>
          <cell r="GU247">
            <v>228680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9063386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464741</v>
          </cell>
          <cell r="HG247">
            <v>0</v>
          </cell>
          <cell r="HH247">
            <v>32477</v>
          </cell>
          <cell r="HI247">
            <v>263162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6504019</v>
          </cell>
          <cell r="HO247">
            <v>0</v>
          </cell>
          <cell r="HP247">
            <v>358829</v>
          </cell>
          <cell r="HQ247">
            <v>599589</v>
          </cell>
          <cell r="HR247">
            <v>316571</v>
          </cell>
          <cell r="HS247">
            <v>0</v>
          </cell>
          <cell r="HT247">
            <v>80998</v>
          </cell>
          <cell r="HU247">
            <v>90699</v>
          </cell>
          <cell r="HV247">
            <v>0</v>
          </cell>
          <cell r="HW247">
            <v>233657</v>
          </cell>
          <cell r="HX247">
            <v>0</v>
          </cell>
          <cell r="HY247">
            <v>0</v>
          </cell>
          <cell r="HZ247">
            <v>0</v>
          </cell>
          <cell r="IA247">
            <v>-297</v>
          </cell>
          <cell r="IB247">
            <v>9204182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480062</v>
          </cell>
          <cell r="II247">
            <v>0</v>
          </cell>
          <cell r="IJ247">
            <v>37632</v>
          </cell>
          <cell r="IK247">
            <v>267225</v>
          </cell>
          <cell r="IL247">
            <v>0</v>
          </cell>
          <cell r="IM247">
            <v>0</v>
          </cell>
          <cell r="IN247">
            <v>0</v>
          </cell>
          <cell r="IO247">
            <v>0</v>
          </cell>
          <cell r="IP247">
            <v>9204182</v>
          </cell>
          <cell r="IQ247">
            <v>0</v>
          </cell>
          <cell r="IR247">
            <v>2</v>
          </cell>
          <cell r="IS247">
            <v>9.27</v>
          </cell>
          <cell r="IT247">
            <v>448</v>
          </cell>
          <cell r="IU247">
            <v>4.4009999999999998</v>
          </cell>
          <cell r="IV247">
            <v>33.29</v>
          </cell>
          <cell r="IW247">
            <v>820.8</v>
          </cell>
          <cell r="IX247">
            <v>0</v>
          </cell>
          <cell r="IY247">
            <v>40.5</v>
          </cell>
          <cell r="IZ247">
            <v>0</v>
          </cell>
          <cell r="JA247">
            <v>0</v>
          </cell>
          <cell r="JB247">
            <v>0</v>
          </cell>
          <cell r="JC247">
            <v>610</v>
          </cell>
          <cell r="JD247">
            <v>619</v>
          </cell>
          <cell r="JE247">
            <v>0</v>
          </cell>
          <cell r="JF247">
            <v>0</v>
          </cell>
          <cell r="JG247">
            <v>1.7</v>
          </cell>
          <cell r="JH247">
            <v>78.47</v>
          </cell>
          <cell r="JI247">
            <v>16.440000000000001</v>
          </cell>
          <cell r="JJ247">
            <v>41.15</v>
          </cell>
          <cell r="JK247">
            <v>20.88</v>
          </cell>
          <cell r="JL247">
            <v>10.96</v>
          </cell>
          <cell r="JM247">
            <v>40.54</v>
          </cell>
          <cell r="JN247">
            <v>23.04</v>
          </cell>
          <cell r="JO247">
            <v>74.540000000000006</v>
          </cell>
          <cell r="JP247">
            <v>8.41</v>
          </cell>
          <cell r="JQ247">
            <v>28.66</v>
          </cell>
          <cell r="JR247">
            <v>430</v>
          </cell>
          <cell r="JS247">
            <v>1.4</v>
          </cell>
          <cell r="JT247">
            <v>7641</v>
          </cell>
          <cell r="JU247">
            <v>4.0119999999999996</v>
          </cell>
          <cell r="JV247">
            <v>12127</v>
          </cell>
          <cell r="JW247">
            <v>851.2</v>
          </cell>
          <cell r="JX247">
            <v>0</v>
          </cell>
          <cell r="JY247">
            <v>0</v>
          </cell>
          <cell r="JZ247">
            <v>0</v>
          </cell>
          <cell r="KA247">
            <v>593</v>
          </cell>
          <cell r="KB247">
            <v>820.8</v>
          </cell>
          <cell r="KC247">
            <v>7832</v>
          </cell>
          <cell r="KD247">
            <v>6428506</v>
          </cell>
          <cell r="KE247">
            <v>140553</v>
          </cell>
          <cell r="KF247">
            <v>321754</v>
          </cell>
          <cell r="KG247">
            <v>583797</v>
          </cell>
        </row>
        <row r="248">
          <cell r="E248">
            <v>5643</v>
          </cell>
          <cell r="F248">
            <v>5643</v>
          </cell>
          <cell r="G248" t="str">
            <v>ROLAND-STORY</v>
          </cell>
          <cell r="H248" t="str">
            <v>Roland-Story</v>
          </cell>
          <cell r="I248">
            <v>0</v>
          </cell>
          <cell r="J248">
            <v>0</v>
          </cell>
          <cell r="K248">
            <v>0</v>
          </cell>
          <cell r="L248">
            <v>5643</v>
          </cell>
          <cell r="M248">
            <v>5967012</v>
          </cell>
          <cell r="N248">
            <v>69921</v>
          </cell>
          <cell r="O248">
            <v>797082</v>
          </cell>
          <cell r="P248">
            <v>1100000</v>
          </cell>
          <cell r="Q248">
            <v>55500</v>
          </cell>
          <cell r="R248">
            <v>505000</v>
          </cell>
          <cell r="S248">
            <v>375000</v>
          </cell>
          <cell r="T248">
            <v>272027</v>
          </cell>
          <cell r="U248">
            <v>0</v>
          </cell>
          <cell r="V248">
            <v>7285052</v>
          </cell>
          <cell r="W248">
            <v>28913</v>
          </cell>
          <cell r="X248">
            <v>1031838</v>
          </cell>
          <cell r="Y248">
            <v>0</v>
          </cell>
          <cell r="Z248">
            <v>85000</v>
          </cell>
          <cell r="AA248">
            <v>363487</v>
          </cell>
          <cell r="AB248">
            <v>17935832</v>
          </cell>
          <cell r="AC248">
            <v>0</v>
          </cell>
          <cell r="AD248">
            <v>879073</v>
          </cell>
          <cell r="AE248">
            <v>0</v>
          </cell>
          <cell r="AF248">
            <v>18814905</v>
          </cell>
          <cell r="AG248">
            <v>8364792</v>
          </cell>
          <cell r="AH248">
            <v>27179697</v>
          </cell>
          <cell r="AI248">
            <v>11369704</v>
          </cell>
          <cell r="AJ248">
            <v>430000</v>
          </cell>
          <cell r="AK248">
            <v>679400</v>
          </cell>
          <cell r="AL248">
            <v>421618</v>
          </cell>
          <cell r="AM248">
            <v>730000</v>
          </cell>
          <cell r="AN248">
            <v>375700</v>
          </cell>
          <cell r="AO248">
            <v>1785328</v>
          </cell>
          <cell r="AP248">
            <v>828747</v>
          </cell>
          <cell r="AQ248">
            <v>0</v>
          </cell>
          <cell r="AR248">
            <v>5250793</v>
          </cell>
          <cell r="AS248">
            <v>930000</v>
          </cell>
          <cell r="AT248">
            <v>3200000</v>
          </cell>
          <cell r="AU248">
            <v>2005423</v>
          </cell>
          <cell r="AV248">
            <v>511463</v>
          </cell>
          <cell r="AW248">
            <v>5716886</v>
          </cell>
          <cell r="AX248">
            <v>23267383</v>
          </cell>
          <cell r="AY248">
            <v>879073</v>
          </cell>
          <cell r="AZ248">
            <v>24146456</v>
          </cell>
          <cell r="BA248">
            <v>3033241</v>
          </cell>
          <cell r="BB248">
            <v>27179697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20</v>
          </cell>
          <cell r="BZ248">
            <v>2025</v>
          </cell>
          <cell r="CA248">
            <v>2029</v>
          </cell>
          <cell r="CB248">
            <v>10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20</v>
          </cell>
          <cell r="CN248">
            <v>2018</v>
          </cell>
          <cell r="CO248">
            <v>2027</v>
          </cell>
          <cell r="CP248">
            <v>1.34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4.05</v>
          </cell>
          <cell r="CY248">
            <v>0</v>
          </cell>
          <cell r="CZ248">
            <v>6</v>
          </cell>
          <cell r="DA248">
            <v>774374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3</v>
          </cell>
          <cell r="DI248">
            <v>613372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3470650</v>
          </cell>
          <cell r="DY248">
            <v>38937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3509587</v>
          </cell>
          <cell r="EG248">
            <v>900000</v>
          </cell>
          <cell r="EH248">
            <v>0</v>
          </cell>
          <cell r="EI248">
            <v>3470650</v>
          </cell>
          <cell r="EJ248">
            <v>0</v>
          </cell>
          <cell r="EK248">
            <v>346748</v>
          </cell>
          <cell r="EL248">
            <v>346748</v>
          </cell>
          <cell r="EM248">
            <v>151054</v>
          </cell>
          <cell r="EN248">
            <v>497802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1125850</v>
          </cell>
          <cell r="ET248">
            <v>0</v>
          </cell>
          <cell r="EU248">
            <v>6033233</v>
          </cell>
          <cell r="EV248">
            <v>0</v>
          </cell>
          <cell r="EW248">
            <v>8.4071099999999994</v>
          </cell>
          <cell r="EX248">
            <v>2.1580499999999998</v>
          </cell>
          <cell r="EY248">
            <v>0</v>
          </cell>
          <cell r="EZ248">
            <v>0</v>
          </cell>
          <cell r="FA248">
            <v>0.75751999999999997</v>
          </cell>
          <cell r="FB248">
            <v>0.33</v>
          </cell>
          <cell r="FC248">
            <v>0</v>
          </cell>
          <cell r="FD248">
            <v>0</v>
          </cell>
          <cell r="FE248">
            <v>2.4595799999999999</v>
          </cell>
          <cell r="FF248">
            <v>0</v>
          </cell>
          <cell r="FG248">
            <v>14.112259999999999</v>
          </cell>
          <cell r="FH248">
            <v>0</v>
          </cell>
          <cell r="FI248">
            <v>0</v>
          </cell>
          <cell r="FJ248">
            <v>8.3220500000000008</v>
          </cell>
          <cell r="FK248">
            <v>8.5059999999999997E-2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9913136</v>
          </cell>
          <cell r="GK248">
            <v>7413</v>
          </cell>
          <cell r="GL248">
            <v>7315890</v>
          </cell>
          <cell r="GM248">
            <v>0</v>
          </cell>
          <cell r="GN248">
            <v>145532</v>
          </cell>
          <cell r="GO248">
            <v>642114</v>
          </cell>
          <cell r="GP248">
            <v>339404</v>
          </cell>
          <cell r="GQ248">
            <v>0</v>
          </cell>
          <cell r="GR248">
            <v>59869</v>
          </cell>
          <cell r="GS248">
            <v>65753</v>
          </cell>
          <cell r="GT248">
            <v>0</v>
          </cell>
          <cell r="GU248">
            <v>249631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9913136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537645</v>
          </cell>
          <cell r="HG248">
            <v>0</v>
          </cell>
          <cell r="HH248">
            <v>50890</v>
          </cell>
          <cell r="HI248">
            <v>233510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7667067</v>
          </cell>
          <cell r="HO248">
            <v>0</v>
          </cell>
          <cell r="HP248">
            <v>137170</v>
          </cell>
          <cell r="HQ248">
            <v>670964</v>
          </cell>
          <cell r="HR248">
            <v>355887</v>
          </cell>
          <cell r="HS248">
            <v>0</v>
          </cell>
          <cell r="HT248">
            <v>62474</v>
          </cell>
          <cell r="HU248">
            <v>68627</v>
          </cell>
          <cell r="HV248">
            <v>0</v>
          </cell>
          <cell r="HW248">
            <v>235676</v>
          </cell>
          <cell r="HX248">
            <v>0</v>
          </cell>
          <cell r="HY248">
            <v>0</v>
          </cell>
          <cell r="HZ248">
            <v>0</v>
          </cell>
          <cell r="IA248">
            <v>16309</v>
          </cell>
          <cell r="IB248">
            <v>10353697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556169</v>
          </cell>
          <cell r="II248">
            <v>0</v>
          </cell>
          <cell r="IJ248">
            <v>62065</v>
          </cell>
          <cell r="IK248">
            <v>198510</v>
          </cell>
          <cell r="IL248">
            <v>0</v>
          </cell>
          <cell r="IM248">
            <v>0</v>
          </cell>
          <cell r="IN248">
            <v>0</v>
          </cell>
          <cell r="IO248">
            <v>0</v>
          </cell>
          <cell r="IP248">
            <v>10353697</v>
          </cell>
          <cell r="IQ248">
            <v>0</v>
          </cell>
          <cell r="IR248">
            <v>0</v>
          </cell>
          <cell r="IS248">
            <v>13.49</v>
          </cell>
          <cell r="IT248">
            <v>3</v>
          </cell>
          <cell r="IU248">
            <v>3.536</v>
          </cell>
          <cell r="IV248">
            <v>0.94</v>
          </cell>
          <cell r="IW248">
            <v>983.2</v>
          </cell>
          <cell r="IX248">
            <v>0</v>
          </cell>
          <cell r="IY248">
            <v>32.5</v>
          </cell>
          <cell r="IZ248">
            <v>0</v>
          </cell>
          <cell r="JA248">
            <v>0</v>
          </cell>
          <cell r="JB248">
            <v>0</v>
          </cell>
          <cell r="JC248">
            <v>0</v>
          </cell>
          <cell r="JD248">
            <v>0</v>
          </cell>
          <cell r="JE248">
            <v>0</v>
          </cell>
          <cell r="JF248">
            <v>0</v>
          </cell>
          <cell r="JG248">
            <v>0</v>
          </cell>
          <cell r="JH248">
            <v>87.88</v>
          </cell>
          <cell r="JI248">
            <v>19.18</v>
          </cell>
          <cell r="JJ248">
            <v>21.18</v>
          </cell>
          <cell r="JK248">
            <v>47.52</v>
          </cell>
          <cell r="JL248">
            <v>20.55</v>
          </cell>
          <cell r="JM248">
            <v>22.99</v>
          </cell>
          <cell r="JN248">
            <v>52.56</v>
          </cell>
          <cell r="JO248">
            <v>96.1</v>
          </cell>
          <cell r="JP248">
            <v>13.61</v>
          </cell>
          <cell r="JQ248">
            <v>1.2</v>
          </cell>
          <cell r="JR248">
            <v>5</v>
          </cell>
          <cell r="JS248">
            <v>0</v>
          </cell>
          <cell r="JT248">
            <v>7635</v>
          </cell>
          <cell r="JU248">
            <v>3.2</v>
          </cell>
          <cell r="JV248">
            <v>0</v>
          </cell>
          <cell r="JW248">
            <v>1004.2</v>
          </cell>
          <cell r="JX248">
            <v>-4.17</v>
          </cell>
          <cell r="JY248">
            <v>-31838</v>
          </cell>
          <cell r="JZ248">
            <v>-28144</v>
          </cell>
          <cell r="KA248">
            <v>0</v>
          </cell>
          <cell r="KB248">
            <v>983.2</v>
          </cell>
          <cell r="KC248">
            <v>7826</v>
          </cell>
          <cell r="KD248">
            <v>7694523</v>
          </cell>
          <cell r="KE248">
            <v>49215</v>
          </cell>
          <cell r="KF248">
            <v>140946</v>
          </cell>
          <cell r="KG248">
            <v>752079</v>
          </cell>
        </row>
        <row r="249">
          <cell r="E249">
            <v>5697</v>
          </cell>
          <cell r="F249">
            <v>5697</v>
          </cell>
          <cell r="G249" t="str">
            <v>RUDD-ROCKFORD-MARBLE ROCK</v>
          </cell>
          <cell r="H249" t="str">
            <v>Rudd-Rockford-Marble Rock</v>
          </cell>
          <cell r="I249">
            <v>0</v>
          </cell>
          <cell r="J249">
            <v>0</v>
          </cell>
          <cell r="K249">
            <v>0</v>
          </cell>
          <cell r="L249">
            <v>5697</v>
          </cell>
          <cell r="M249">
            <v>2812132</v>
          </cell>
          <cell r="N249">
            <v>42213</v>
          </cell>
          <cell r="O249">
            <v>97017</v>
          </cell>
          <cell r="P249">
            <v>201915</v>
          </cell>
          <cell r="Q249">
            <v>179823</v>
          </cell>
          <cell r="R249">
            <v>106786</v>
          </cell>
          <cell r="S249">
            <v>161562</v>
          </cell>
          <cell r="T249">
            <v>178021</v>
          </cell>
          <cell r="U249">
            <v>0</v>
          </cell>
          <cell r="V249">
            <v>3023072</v>
          </cell>
          <cell r="W249">
            <v>8374</v>
          </cell>
          <cell r="X249">
            <v>665034</v>
          </cell>
          <cell r="Y249">
            <v>0</v>
          </cell>
          <cell r="Z249">
            <v>34554</v>
          </cell>
          <cell r="AA249">
            <v>550105</v>
          </cell>
          <cell r="AB249">
            <v>8060608</v>
          </cell>
          <cell r="AC249">
            <v>0</v>
          </cell>
          <cell r="AD249">
            <v>0</v>
          </cell>
          <cell r="AE249">
            <v>0</v>
          </cell>
          <cell r="AF249">
            <v>8060608</v>
          </cell>
          <cell r="AG249">
            <v>3697292</v>
          </cell>
          <cell r="AH249">
            <v>11757900</v>
          </cell>
          <cell r="AI249">
            <v>4499547</v>
          </cell>
          <cell r="AJ249">
            <v>110918</v>
          </cell>
          <cell r="AK249">
            <v>218993</v>
          </cell>
          <cell r="AL249">
            <v>107299</v>
          </cell>
          <cell r="AM249">
            <v>377130</v>
          </cell>
          <cell r="AN249">
            <v>182211</v>
          </cell>
          <cell r="AO249">
            <v>654139</v>
          </cell>
          <cell r="AP249">
            <v>293111</v>
          </cell>
          <cell r="AQ249">
            <v>0</v>
          </cell>
          <cell r="AR249">
            <v>1943801</v>
          </cell>
          <cell r="AS249">
            <v>432071</v>
          </cell>
          <cell r="AT249">
            <v>456009</v>
          </cell>
          <cell r="AU249">
            <v>0</v>
          </cell>
          <cell r="AV249">
            <v>242348</v>
          </cell>
          <cell r="AW249">
            <v>698357</v>
          </cell>
          <cell r="AX249">
            <v>7573776</v>
          </cell>
          <cell r="AY249">
            <v>0</v>
          </cell>
          <cell r="AZ249">
            <v>8023776</v>
          </cell>
          <cell r="BA249">
            <v>3734124</v>
          </cell>
          <cell r="BB249">
            <v>11757900</v>
          </cell>
          <cell r="BC249">
            <v>0</v>
          </cell>
          <cell r="BD249">
            <v>0</v>
          </cell>
          <cell r="BE249">
            <v>450000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20</v>
          </cell>
          <cell r="BZ249">
            <v>2021</v>
          </cell>
          <cell r="CA249">
            <v>2025</v>
          </cell>
          <cell r="CB249">
            <v>10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2025</v>
          </cell>
          <cell r="CO249">
            <v>2034</v>
          </cell>
          <cell r="CP249">
            <v>1.34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2.7</v>
          </cell>
          <cell r="CY249">
            <v>0</v>
          </cell>
          <cell r="CZ249">
            <v>7</v>
          </cell>
          <cell r="DA249">
            <v>328692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361495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1934510</v>
          </cell>
          <cell r="DY249">
            <v>12929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1947439</v>
          </cell>
          <cell r="EG249">
            <v>444100</v>
          </cell>
          <cell r="EH249">
            <v>0</v>
          </cell>
          <cell r="EI249">
            <v>1934510</v>
          </cell>
          <cell r="EJ249">
            <v>0</v>
          </cell>
          <cell r="EK249">
            <v>361495</v>
          </cell>
          <cell r="EL249">
            <v>361495</v>
          </cell>
          <cell r="EM249">
            <v>89025</v>
          </cell>
          <cell r="EN249">
            <v>450520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2842058</v>
          </cell>
          <cell r="EV249">
            <v>0</v>
          </cell>
          <cell r="EW249">
            <v>7.4225199999999996</v>
          </cell>
          <cell r="EX249">
            <v>1.69296</v>
          </cell>
          <cell r="EY249">
            <v>0</v>
          </cell>
          <cell r="EZ249">
            <v>0</v>
          </cell>
          <cell r="FA249">
            <v>1.34</v>
          </cell>
          <cell r="FB249">
            <v>0.33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10.78548</v>
          </cell>
          <cell r="FH249">
            <v>0</v>
          </cell>
          <cell r="FI249">
            <v>0</v>
          </cell>
          <cell r="FJ249">
            <v>7.3745900000000004</v>
          </cell>
          <cell r="FK249">
            <v>4.793E-2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4329636</v>
          </cell>
          <cell r="GK249">
            <v>7413</v>
          </cell>
          <cell r="GL249">
            <v>2920722</v>
          </cell>
          <cell r="GM249">
            <v>13585</v>
          </cell>
          <cell r="GN249">
            <v>175999</v>
          </cell>
          <cell r="GO249">
            <v>496374</v>
          </cell>
          <cell r="GP249">
            <v>150983</v>
          </cell>
          <cell r="GQ249">
            <v>7040</v>
          </cell>
          <cell r="GR249">
            <v>24385</v>
          </cell>
          <cell r="GS249">
            <v>27195</v>
          </cell>
          <cell r="GT249">
            <v>0</v>
          </cell>
          <cell r="GU249">
            <v>93782</v>
          </cell>
          <cell r="GV249">
            <v>0</v>
          </cell>
          <cell r="GW249">
            <v>0</v>
          </cell>
          <cell r="GX249">
            <v>0</v>
          </cell>
          <cell r="GY249">
            <v>-28908</v>
          </cell>
          <cell r="GZ249">
            <v>4329636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245631</v>
          </cell>
          <cell r="HG249">
            <v>0</v>
          </cell>
          <cell r="HH249">
            <v>31611</v>
          </cell>
          <cell r="HI249">
            <v>114902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3252510</v>
          </cell>
          <cell r="HO249">
            <v>0</v>
          </cell>
          <cell r="HP249">
            <v>155601</v>
          </cell>
          <cell r="HQ249">
            <v>498566</v>
          </cell>
          <cell r="HR249">
            <v>165696</v>
          </cell>
          <cell r="HS249">
            <v>0</v>
          </cell>
          <cell r="HT249">
            <v>27050</v>
          </cell>
          <cell r="HU249">
            <v>30158</v>
          </cell>
          <cell r="HV249">
            <v>0</v>
          </cell>
          <cell r="HW249">
            <v>107370</v>
          </cell>
          <cell r="HX249">
            <v>0</v>
          </cell>
          <cell r="HY249">
            <v>0</v>
          </cell>
          <cell r="HZ249">
            <v>0</v>
          </cell>
          <cell r="IA249">
            <v>-489</v>
          </cell>
          <cell r="IB249">
            <v>4731669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267877</v>
          </cell>
          <cell r="II249">
            <v>0</v>
          </cell>
          <cell r="IJ249">
            <v>38715</v>
          </cell>
          <cell r="IK249">
            <v>83985</v>
          </cell>
          <cell r="IL249">
            <v>0</v>
          </cell>
          <cell r="IM249">
            <v>0</v>
          </cell>
          <cell r="IN249">
            <v>0</v>
          </cell>
          <cell r="IO249">
            <v>0</v>
          </cell>
          <cell r="IP249">
            <v>4731669</v>
          </cell>
          <cell r="IQ249">
            <v>0</v>
          </cell>
          <cell r="IR249">
            <v>0</v>
          </cell>
          <cell r="IS249">
            <v>17.809999999999999</v>
          </cell>
          <cell r="IT249">
            <v>7</v>
          </cell>
          <cell r="IU249">
            <v>2.57</v>
          </cell>
          <cell r="IV249">
            <v>0</v>
          </cell>
          <cell r="IW249">
            <v>420</v>
          </cell>
          <cell r="IX249">
            <v>0</v>
          </cell>
          <cell r="IY249">
            <v>9.5</v>
          </cell>
          <cell r="IZ249">
            <v>0</v>
          </cell>
          <cell r="JA249">
            <v>0</v>
          </cell>
          <cell r="JB249">
            <v>0</v>
          </cell>
          <cell r="JC249">
            <v>209</v>
          </cell>
          <cell r="JD249">
            <v>197</v>
          </cell>
          <cell r="JE249">
            <v>0</v>
          </cell>
          <cell r="JF249">
            <v>0</v>
          </cell>
          <cell r="JG249">
            <v>0.61</v>
          </cell>
          <cell r="JH249">
            <v>65.3</v>
          </cell>
          <cell r="JI249">
            <v>23.29</v>
          </cell>
          <cell r="JJ249">
            <v>13.93</v>
          </cell>
          <cell r="JK249">
            <v>28.08</v>
          </cell>
          <cell r="JL249">
            <v>27.4</v>
          </cell>
          <cell r="JM249">
            <v>18.16</v>
          </cell>
          <cell r="JN249">
            <v>25.2</v>
          </cell>
          <cell r="JO249">
            <v>70.760000000000005</v>
          </cell>
          <cell r="JP249">
            <v>26.77</v>
          </cell>
          <cell r="JQ249">
            <v>0</v>
          </cell>
          <cell r="JR249">
            <v>7</v>
          </cell>
          <cell r="JS249">
            <v>0</v>
          </cell>
          <cell r="JT249">
            <v>7635</v>
          </cell>
          <cell r="JU249">
            <v>2.5790000000000002</v>
          </cell>
          <cell r="JV249">
            <v>0</v>
          </cell>
          <cell r="JW249">
            <v>426</v>
          </cell>
          <cell r="JX249">
            <v>2</v>
          </cell>
          <cell r="JY249">
            <v>15270</v>
          </cell>
          <cell r="JZ249">
            <v>13498</v>
          </cell>
          <cell r="KA249">
            <v>211</v>
          </cell>
          <cell r="KB249">
            <v>420</v>
          </cell>
          <cell r="KC249">
            <v>7826</v>
          </cell>
          <cell r="KD249">
            <v>3286920</v>
          </cell>
          <cell r="KE249">
            <v>0</v>
          </cell>
          <cell r="KF249">
            <v>229685</v>
          </cell>
          <cell r="KG249">
            <v>553768</v>
          </cell>
        </row>
        <row r="250">
          <cell r="E250">
            <v>5724</v>
          </cell>
          <cell r="F250">
            <v>5724</v>
          </cell>
          <cell r="G250" t="str">
            <v>RUTHVEN-AYRSHIRE</v>
          </cell>
          <cell r="H250" t="str">
            <v>Ruthven-Ayrshire</v>
          </cell>
          <cell r="I250">
            <v>0</v>
          </cell>
          <cell r="J250">
            <v>0</v>
          </cell>
          <cell r="K250">
            <v>0</v>
          </cell>
          <cell r="L250">
            <v>5724</v>
          </cell>
          <cell r="M250">
            <v>1616258</v>
          </cell>
          <cell r="N250">
            <v>47433</v>
          </cell>
          <cell r="O250">
            <v>119512</v>
          </cell>
          <cell r="P250">
            <v>200000</v>
          </cell>
          <cell r="Q250">
            <v>5155</v>
          </cell>
          <cell r="R250">
            <v>12000</v>
          </cell>
          <cell r="S250">
            <v>44000</v>
          </cell>
          <cell r="T250">
            <v>225000</v>
          </cell>
          <cell r="U250">
            <v>0</v>
          </cell>
          <cell r="V250">
            <v>1167271</v>
          </cell>
          <cell r="W250">
            <v>2771</v>
          </cell>
          <cell r="X250">
            <v>435500</v>
          </cell>
          <cell r="Y250">
            <v>0</v>
          </cell>
          <cell r="Z250">
            <v>55000</v>
          </cell>
          <cell r="AA250">
            <v>200000</v>
          </cell>
          <cell r="AB250">
            <v>4129900</v>
          </cell>
          <cell r="AC250">
            <v>0</v>
          </cell>
          <cell r="AD250">
            <v>0</v>
          </cell>
          <cell r="AE250">
            <v>0</v>
          </cell>
          <cell r="AF250">
            <v>4129900</v>
          </cell>
          <cell r="AG250">
            <v>2528044</v>
          </cell>
          <cell r="AH250">
            <v>6657944</v>
          </cell>
          <cell r="AI250">
            <v>2580000</v>
          </cell>
          <cell r="AJ250">
            <v>29500</v>
          </cell>
          <cell r="AK250">
            <v>125000</v>
          </cell>
          <cell r="AL250">
            <v>335000</v>
          </cell>
          <cell r="AM250">
            <v>125000</v>
          </cell>
          <cell r="AN250">
            <v>150000</v>
          </cell>
          <cell r="AO250">
            <v>411500</v>
          </cell>
          <cell r="AP250">
            <v>243500</v>
          </cell>
          <cell r="AQ250">
            <v>0</v>
          </cell>
          <cell r="AR250">
            <v>1419500</v>
          </cell>
          <cell r="AS250">
            <v>170000</v>
          </cell>
          <cell r="AT250">
            <v>155000</v>
          </cell>
          <cell r="AU250">
            <v>0</v>
          </cell>
          <cell r="AV250">
            <v>115890</v>
          </cell>
          <cell r="AW250">
            <v>270890</v>
          </cell>
          <cell r="AX250">
            <v>4440390</v>
          </cell>
          <cell r="AY250">
            <v>0</v>
          </cell>
          <cell r="AZ250">
            <v>4440390</v>
          </cell>
          <cell r="BA250">
            <v>2217554</v>
          </cell>
          <cell r="BB250">
            <v>6657944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20</v>
          </cell>
          <cell r="BZ250">
            <v>2025</v>
          </cell>
          <cell r="CA250">
            <v>2034</v>
          </cell>
          <cell r="CB250">
            <v>10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2025</v>
          </cell>
          <cell r="CO250">
            <v>2034</v>
          </cell>
          <cell r="CP250">
            <v>0.67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9</v>
          </cell>
          <cell r="DA250">
            <v>148829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100850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1181808</v>
          </cell>
          <cell r="DY250">
            <v>1264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1183072</v>
          </cell>
          <cell r="EG250">
            <v>325000</v>
          </cell>
          <cell r="EH250">
            <v>0</v>
          </cell>
          <cell r="EI250">
            <v>1181808</v>
          </cell>
          <cell r="EJ250">
            <v>0</v>
          </cell>
          <cell r="EK250">
            <v>100850</v>
          </cell>
          <cell r="EL250">
            <v>100850</v>
          </cell>
          <cell r="EM250">
            <v>49673</v>
          </cell>
          <cell r="EN250">
            <v>150523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1658595</v>
          </cell>
          <cell r="EV250">
            <v>0</v>
          </cell>
          <cell r="EW250">
            <v>7.85975</v>
          </cell>
          <cell r="EX250">
            <v>2.1591399999999998</v>
          </cell>
          <cell r="EY250">
            <v>0</v>
          </cell>
          <cell r="EZ250">
            <v>0</v>
          </cell>
          <cell r="FA250">
            <v>0.67</v>
          </cell>
          <cell r="FB250">
            <v>0.33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11.018890000000001</v>
          </cell>
          <cell r="FH250">
            <v>0</v>
          </cell>
          <cell r="FI250">
            <v>0</v>
          </cell>
          <cell r="FJ250">
            <v>7.8513500000000001</v>
          </cell>
          <cell r="FK250">
            <v>8.3999999999999995E-3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2530361</v>
          </cell>
          <cell r="GK250">
            <v>7413</v>
          </cell>
          <cell r="GL250">
            <v>1482600</v>
          </cell>
          <cell r="GM250">
            <v>152436</v>
          </cell>
          <cell r="GN250">
            <v>192471</v>
          </cell>
          <cell r="GO250">
            <v>260641</v>
          </cell>
          <cell r="GP250">
            <v>78583</v>
          </cell>
          <cell r="GQ250">
            <v>7892</v>
          </cell>
          <cell r="GR250">
            <v>12992</v>
          </cell>
          <cell r="GS250">
            <v>14558</v>
          </cell>
          <cell r="GT250">
            <v>0</v>
          </cell>
          <cell r="GU250">
            <v>72270</v>
          </cell>
          <cell r="GV250">
            <v>0</v>
          </cell>
          <cell r="GW250">
            <v>0</v>
          </cell>
          <cell r="GX250">
            <v>0</v>
          </cell>
          <cell r="GY250">
            <v>-6909</v>
          </cell>
          <cell r="GZ250">
            <v>2530361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139142</v>
          </cell>
          <cell r="HG250">
            <v>0</v>
          </cell>
          <cell r="HH250">
            <v>14236</v>
          </cell>
          <cell r="HI250">
            <v>18533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1473555</v>
          </cell>
          <cell r="HO250">
            <v>23871</v>
          </cell>
          <cell r="HP250">
            <v>240098</v>
          </cell>
          <cell r="HQ250">
            <v>242030</v>
          </cell>
          <cell r="HR250">
            <v>77272</v>
          </cell>
          <cell r="HS250">
            <v>9203</v>
          </cell>
          <cell r="HT250">
            <v>12504</v>
          </cell>
          <cell r="HU250">
            <v>14006</v>
          </cell>
          <cell r="HV250">
            <v>0</v>
          </cell>
          <cell r="HW250">
            <v>71535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2399959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127925</v>
          </cell>
          <cell r="II250">
            <v>0</v>
          </cell>
          <cell r="IJ250">
            <v>17227</v>
          </cell>
          <cell r="IK250">
            <v>38175</v>
          </cell>
          <cell r="IL250">
            <v>0</v>
          </cell>
          <cell r="IM250">
            <v>0</v>
          </cell>
          <cell r="IN250">
            <v>0</v>
          </cell>
          <cell r="IO250">
            <v>0</v>
          </cell>
          <cell r="IP250">
            <v>2399959</v>
          </cell>
          <cell r="IQ250">
            <v>0</v>
          </cell>
          <cell r="IR250">
            <v>0</v>
          </cell>
          <cell r="IS250">
            <v>30.34</v>
          </cell>
          <cell r="IT250">
            <v>7</v>
          </cell>
          <cell r="IU250">
            <v>1.107</v>
          </cell>
          <cell r="IV250">
            <v>0</v>
          </cell>
          <cell r="IW250">
            <v>177</v>
          </cell>
          <cell r="IX250">
            <v>0</v>
          </cell>
          <cell r="IY250">
            <v>5</v>
          </cell>
          <cell r="IZ250">
            <v>0</v>
          </cell>
          <cell r="JA250">
            <v>0</v>
          </cell>
          <cell r="JB250">
            <v>0</v>
          </cell>
          <cell r="JC250">
            <v>0</v>
          </cell>
          <cell r="JD250">
            <v>0</v>
          </cell>
          <cell r="JE250">
            <v>0</v>
          </cell>
          <cell r="JF250">
            <v>0</v>
          </cell>
          <cell r="JG250">
            <v>0</v>
          </cell>
          <cell r="JH250">
            <v>31.7</v>
          </cell>
          <cell r="JI250">
            <v>10.96</v>
          </cell>
          <cell r="JJ250">
            <v>12.1</v>
          </cell>
          <cell r="JK250">
            <v>8.64</v>
          </cell>
          <cell r="JL250">
            <v>2.74</v>
          </cell>
          <cell r="JM250">
            <v>4.84</v>
          </cell>
          <cell r="JN250">
            <v>13.68</v>
          </cell>
          <cell r="JO250">
            <v>21.26</v>
          </cell>
          <cell r="JP250">
            <v>31.57</v>
          </cell>
          <cell r="JQ250">
            <v>0</v>
          </cell>
          <cell r="JR250">
            <v>5</v>
          </cell>
          <cell r="JS250">
            <v>0</v>
          </cell>
          <cell r="JT250">
            <v>7635</v>
          </cell>
          <cell r="JU250">
            <v>0.97699999999999998</v>
          </cell>
          <cell r="JV250">
            <v>9666</v>
          </cell>
          <cell r="JW250">
            <v>193</v>
          </cell>
          <cell r="JX250">
            <v>-0.02</v>
          </cell>
          <cell r="JY250">
            <v>-153</v>
          </cell>
          <cell r="JZ250">
            <v>-135</v>
          </cell>
          <cell r="KA250">
            <v>0</v>
          </cell>
          <cell r="KB250">
            <v>177</v>
          </cell>
          <cell r="KC250">
            <v>7826</v>
          </cell>
          <cell r="KD250">
            <v>1385202</v>
          </cell>
          <cell r="KE250">
            <v>103089</v>
          </cell>
          <cell r="KF250">
            <v>254713</v>
          </cell>
          <cell r="KG250">
            <v>166381</v>
          </cell>
        </row>
        <row r="251">
          <cell r="E251">
            <v>5805</v>
          </cell>
          <cell r="F251">
            <v>5805</v>
          </cell>
          <cell r="G251" t="str">
            <v>SAYDEL</v>
          </cell>
          <cell r="H251" t="str">
            <v>Saydel</v>
          </cell>
          <cell r="I251">
            <v>0</v>
          </cell>
          <cell r="J251">
            <v>0</v>
          </cell>
          <cell r="K251">
            <v>0</v>
          </cell>
          <cell r="L251">
            <v>5805</v>
          </cell>
          <cell r="M251">
            <v>20234305</v>
          </cell>
          <cell r="N251">
            <v>273516</v>
          </cell>
          <cell r="O251">
            <v>0</v>
          </cell>
          <cell r="P251">
            <v>3510058</v>
          </cell>
          <cell r="Q251">
            <v>354180</v>
          </cell>
          <cell r="R251">
            <v>93054</v>
          </cell>
          <cell r="S251">
            <v>217103</v>
          </cell>
          <cell r="T251">
            <v>537507</v>
          </cell>
          <cell r="U251">
            <v>0</v>
          </cell>
          <cell r="V251">
            <v>2140796</v>
          </cell>
          <cell r="W251">
            <v>8768</v>
          </cell>
          <cell r="X251">
            <v>1762392</v>
          </cell>
          <cell r="Y251">
            <v>0</v>
          </cell>
          <cell r="Z251">
            <v>236598</v>
          </cell>
          <cell r="AA251">
            <v>1549898</v>
          </cell>
          <cell r="AB251">
            <v>30918175</v>
          </cell>
          <cell r="AC251">
            <v>0</v>
          </cell>
          <cell r="AD251">
            <v>1024701</v>
          </cell>
          <cell r="AE251">
            <v>22726</v>
          </cell>
          <cell r="AF251">
            <v>31965602</v>
          </cell>
          <cell r="AG251">
            <v>7052551</v>
          </cell>
          <cell r="AH251">
            <v>39018153</v>
          </cell>
          <cell r="AI251">
            <v>11703993</v>
          </cell>
          <cell r="AJ251">
            <v>753384</v>
          </cell>
          <cell r="AK251">
            <v>1800700</v>
          </cell>
          <cell r="AL251">
            <v>664800</v>
          </cell>
          <cell r="AM251">
            <v>1365000</v>
          </cell>
          <cell r="AN251">
            <v>1306826</v>
          </cell>
          <cell r="AO251">
            <v>2516088</v>
          </cell>
          <cell r="AP251">
            <v>1225054</v>
          </cell>
          <cell r="AQ251">
            <v>0</v>
          </cell>
          <cell r="AR251">
            <v>9631852</v>
          </cell>
          <cell r="AS251">
            <v>1239607</v>
          </cell>
          <cell r="AT251">
            <v>3522020</v>
          </cell>
          <cell r="AU251">
            <v>4795403</v>
          </cell>
          <cell r="AV251">
            <v>555935</v>
          </cell>
          <cell r="AW251">
            <v>8873358</v>
          </cell>
          <cell r="AX251">
            <v>31448810</v>
          </cell>
          <cell r="AY251">
            <v>1024701</v>
          </cell>
          <cell r="AZ251">
            <v>32488511</v>
          </cell>
          <cell r="BA251">
            <v>6529642</v>
          </cell>
          <cell r="BB251">
            <v>39018153</v>
          </cell>
          <cell r="BC251">
            <v>0</v>
          </cell>
          <cell r="BD251">
            <v>0</v>
          </cell>
          <cell r="BE251">
            <v>15000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2022</v>
          </cell>
          <cell r="CA251">
            <v>2026</v>
          </cell>
          <cell r="CB251">
            <v>10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2017</v>
          </cell>
          <cell r="CO251">
            <v>2026</v>
          </cell>
          <cell r="CP251">
            <v>1.34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0.13500000000000001</v>
          </cell>
          <cell r="CX251">
            <v>2.7</v>
          </cell>
          <cell r="CY251">
            <v>0</v>
          </cell>
          <cell r="CZ251">
            <v>0</v>
          </cell>
          <cell r="DA251">
            <v>826357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2232497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9866868</v>
          </cell>
          <cell r="DY251">
            <v>765041</v>
          </cell>
          <cell r="DZ251">
            <v>0</v>
          </cell>
          <cell r="EA251">
            <v>0</v>
          </cell>
          <cell r="EB251">
            <v>0</v>
          </cell>
          <cell r="EC251">
            <v>953829</v>
          </cell>
          <cell r="ED251">
            <v>1396171</v>
          </cell>
          <cell r="EE251">
            <v>0</v>
          </cell>
          <cell r="EF251">
            <v>12981909</v>
          </cell>
          <cell r="EG251">
            <v>1600000</v>
          </cell>
          <cell r="EH251">
            <v>0</v>
          </cell>
          <cell r="EI251">
            <v>12216868</v>
          </cell>
          <cell r="EJ251">
            <v>0</v>
          </cell>
          <cell r="EK251">
            <v>2232497</v>
          </cell>
          <cell r="EL251">
            <v>2232497</v>
          </cell>
          <cell r="EM251">
            <v>549794</v>
          </cell>
          <cell r="EN251">
            <v>2782291</v>
          </cell>
          <cell r="EO251">
            <v>0</v>
          </cell>
          <cell r="EP251">
            <v>0</v>
          </cell>
          <cell r="EQ251">
            <v>0</v>
          </cell>
          <cell r="ER251">
            <v>206134</v>
          </cell>
          <cell r="ES251">
            <v>2937487</v>
          </cell>
          <cell r="ET251">
            <v>0</v>
          </cell>
          <cell r="EU251">
            <v>20507823</v>
          </cell>
          <cell r="EV251">
            <v>0</v>
          </cell>
          <cell r="EW251">
            <v>8.4602000000000004</v>
          </cell>
          <cell r="EX251">
            <v>1.04786</v>
          </cell>
          <cell r="EY251">
            <v>0</v>
          </cell>
          <cell r="EZ251">
            <v>0</v>
          </cell>
          <cell r="FA251">
            <v>1.34</v>
          </cell>
          <cell r="FB251">
            <v>0.33</v>
          </cell>
          <cell r="FC251">
            <v>0</v>
          </cell>
          <cell r="FD251">
            <v>0.13500000000000001</v>
          </cell>
          <cell r="FE251">
            <v>1.76315</v>
          </cell>
          <cell r="FF251">
            <v>0</v>
          </cell>
          <cell r="FG251">
            <v>13.07621</v>
          </cell>
          <cell r="FH251">
            <v>0</v>
          </cell>
          <cell r="FI251">
            <v>0</v>
          </cell>
          <cell r="FJ251">
            <v>8.0009999999999994</v>
          </cell>
          <cell r="FK251">
            <v>0.4592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11437953</v>
          </cell>
          <cell r="GK251">
            <v>7446</v>
          </cell>
          <cell r="GL251">
            <v>7947116</v>
          </cell>
          <cell r="GM251">
            <v>0</v>
          </cell>
          <cell r="GN251">
            <v>246649</v>
          </cell>
          <cell r="GO251">
            <v>1089275</v>
          </cell>
          <cell r="GP251">
            <v>383689</v>
          </cell>
          <cell r="GQ251">
            <v>2190</v>
          </cell>
          <cell r="GR251">
            <v>66675</v>
          </cell>
          <cell r="GS251">
            <v>73228</v>
          </cell>
          <cell r="GT251">
            <v>0</v>
          </cell>
          <cell r="GU251">
            <v>387697</v>
          </cell>
          <cell r="GV251">
            <v>0</v>
          </cell>
          <cell r="GW251">
            <v>0</v>
          </cell>
          <cell r="GX251">
            <v>0</v>
          </cell>
          <cell r="GY251">
            <v>-1598</v>
          </cell>
          <cell r="GZ251">
            <v>11437953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722473</v>
          </cell>
          <cell r="HG251">
            <v>0</v>
          </cell>
          <cell r="HH251">
            <v>70214</v>
          </cell>
          <cell r="HI251">
            <v>222390</v>
          </cell>
          <cell r="HJ251">
            <v>0</v>
          </cell>
          <cell r="HK251">
            <v>0</v>
          </cell>
          <cell r="HL251">
            <v>0</v>
          </cell>
          <cell r="HM251">
            <v>0</v>
          </cell>
          <cell r="HN251">
            <v>8181756</v>
          </cell>
          <cell r="HO251">
            <v>0</v>
          </cell>
          <cell r="HP251">
            <v>251372</v>
          </cell>
          <cell r="HQ251">
            <v>1029506</v>
          </cell>
          <cell r="HR251">
            <v>391467</v>
          </cell>
          <cell r="HS251">
            <v>0</v>
          </cell>
          <cell r="HT251">
            <v>69919</v>
          </cell>
          <cell r="HU251">
            <v>76805</v>
          </cell>
          <cell r="HV251">
            <v>0</v>
          </cell>
          <cell r="HW251">
            <v>397244</v>
          </cell>
          <cell r="HX251">
            <v>0</v>
          </cell>
          <cell r="HY251">
            <v>0</v>
          </cell>
          <cell r="HZ251">
            <v>0</v>
          </cell>
          <cell r="IA251">
            <v>-17409</v>
          </cell>
          <cell r="IB251">
            <v>11644134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743640</v>
          </cell>
          <cell r="II251">
            <v>0</v>
          </cell>
          <cell r="IJ251">
            <v>86996</v>
          </cell>
          <cell r="IK251">
            <v>179423</v>
          </cell>
          <cell r="IL251">
            <v>0</v>
          </cell>
          <cell r="IM251">
            <v>0</v>
          </cell>
          <cell r="IN251">
            <v>0</v>
          </cell>
          <cell r="IO251">
            <v>0</v>
          </cell>
          <cell r="IP251">
            <v>11644134</v>
          </cell>
          <cell r="IQ251">
            <v>0</v>
          </cell>
          <cell r="IR251">
            <v>0.2</v>
          </cell>
          <cell r="IS251">
            <v>12.26</v>
          </cell>
          <cell r="IT251">
            <v>60</v>
          </cell>
          <cell r="IU251">
            <v>6.4820000000000002</v>
          </cell>
          <cell r="IV251">
            <v>14.04</v>
          </cell>
          <cell r="IW251">
            <v>1023</v>
          </cell>
          <cell r="IX251">
            <v>0</v>
          </cell>
          <cell r="IY251">
            <v>28</v>
          </cell>
          <cell r="IZ251">
            <v>0</v>
          </cell>
          <cell r="JA251">
            <v>0</v>
          </cell>
          <cell r="JB251">
            <v>0</v>
          </cell>
          <cell r="JC251">
            <v>0</v>
          </cell>
          <cell r="JD251">
            <v>0</v>
          </cell>
          <cell r="JE251">
            <v>0</v>
          </cell>
          <cell r="JF251">
            <v>0</v>
          </cell>
          <cell r="JG251">
            <v>0</v>
          </cell>
          <cell r="JH251">
            <v>134.26</v>
          </cell>
          <cell r="JI251">
            <v>27.4</v>
          </cell>
          <cell r="JJ251">
            <v>36.299999999999997</v>
          </cell>
          <cell r="JK251">
            <v>70.56</v>
          </cell>
          <cell r="JL251">
            <v>42.47</v>
          </cell>
          <cell r="JM251">
            <v>41.17</v>
          </cell>
          <cell r="JN251">
            <v>72.72</v>
          </cell>
          <cell r="JO251">
            <v>156.36000000000001</v>
          </cell>
          <cell r="JP251">
            <v>10.84</v>
          </cell>
          <cell r="JQ251">
            <v>13.55</v>
          </cell>
          <cell r="JR251">
            <v>68</v>
          </cell>
          <cell r="JS251">
            <v>0</v>
          </cell>
          <cell r="JT251">
            <v>7668</v>
          </cell>
          <cell r="JU251">
            <v>5.0789999999999997</v>
          </cell>
          <cell r="JV251">
            <v>42142</v>
          </cell>
          <cell r="JW251">
            <v>1067</v>
          </cell>
          <cell r="JX251">
            <v>2.9580000000000002</v>
          </cell>
          <cell r="JY251">
            <v>22682</v>
          </cell>
          <cell r="JZ251">
            <v>19964</v>
          </cell>
          <cell r="KA251">
            <v>0</v>
          </cell>
          <cell r="KB251">
            <v>1023</v>
          </cell>
          <cell r="KC251">
            <v>7859</v>
          </cell>
          <cell r="KD251">
            <v>8039757</v>
          </cell>
          <cell r="KE251">
            <v>223817</v>
          </cell>
          <cell r="KF251">
            <v>231597</v>
          </cell>
          <cell r="KG251">
            <v>1228833</v>
          </cell>
        </row>
        <row r="252">
          <cell r="E252">
            <v>5823</v>
          </cell>
          <cell r="F252">
            <v>5823</v>
          </cell>
          <cell r="G252" t="str">
            <v>SCHALLER-CRESTLAND</v>
          </cell>
          <cell r="H252" t="str">
            <v>Schaller-Crestland</v>
          </cell>
          <cell r="I252">
            <v>0</v>
          </cell>
          <cell r="J252">
            <v>0</v>
          </cell>
          <cell r="K252">
            <v>0</v>
          </cell>
          <cell r="L252">
            <v>5823</v>
          </cell>
          <cell r="M252">
            <v>2959821</v>
          </cell>
          <cell r="N252">
            <v>44230</v>
          </cell>
          <cell r="O252">
            <v>44592</v>
          </cell>
          <cell r="P252">
            <v>625000</v>
          </cell>
          <cell r="Q252">
            <v>169100</v>
          </cell>
          <cell r="R252">
            <v>100000</v>
          </cell>
          <cell r="S252">
            <v>12500</v>
          </cell>
          <cell r="T252">
            <v>275100</v>
          </cell>
          <cell r="U252">
            <v>0</v>
          </cell>
          <cell r="V252">
            <v>2315731</v>
          </cell>
          <cell r="W252">
            <v>5877</v>
          </cell>
          <cell r="X252">
            <v>641550</v>
          </cell>
          <cell r="Y252">
            <v>0</v>
          </cell>
          <cell r="Z252">
            <v>100000</v>
          </cell>
          <cell r="AA252">
            <v>395000</v>
          </cell>
          <cell r="AB252">
            <v>7688501</v>
          </cell>
          <cell r="AC252">
            <v>0</v>
          </cell>
          <cell r="AD252">
            <v>0</v>
          </cell>
          <cell r="AE252">
            <v>0</v>
          </cell>
          <cell r="AF252">
            <v>7688501</v>
          </cell>
          <cell r="AG252">
            <v>6854543</v>
          </cell>
          <cell r="AH252">
            <v>14543044</v>
          </cell>
          <cell r="AI252">
            <v>5350500</v>
          </cell>
          <cell r="AJ252">
            <v>109200</v>
          </cell>
          <cell r="AK252">
            <v>201400</v>
          </cell>
          <cell r="AL252">
            <v>221000</v>
          </cell>
          <cell r="AM252">
            <v>397000</v>
          </cell>
          <cell r="AN252">
            <v>150000</v>
          </cell>
          <cell r="AO252">
            <v>520000</v>
          </cell>
          <cell r="AP252">
            <v>279000</v>
          </cell>
          <cell r="AQ252">
            <v>0</v>
          </cell>
          <cell r="AR252">
            <v>1877600</v>
          </cell>
          <cell r="AS252">
            <v>450000</v>
          </cell>
          <cell r="AT252">
            <v>220000</v>
          </cell>
          <cell r="AU252">
            <v>0</v>
          </cell>
          <cell r="AV252">
            <v>205015</v>
          </cell>
          <cell r="AW252">
            <v>425015</v>
          </cell>
          <cell r="AX252">
            <v>8103115</v>
          </cell>
          <cell r="AY252">
            <v>0</v>
          </cell>
          <cell r="AZ252">
            <v>8103115</v>
          </cell>
          <cell r="BA252">
            <v>6439929</v>
          </cell>
          <cell r="BB252">
            <v>14543044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20</v>
          </cell>
          <cell r="BZ252">
            <v>2025</v>
          </cell>
          <cell r="CA252">
            <v>2029</v>
          </cell>
          <cell r="CB252">
            <v>10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8</v>
          </cell>
          <cell r="CN252">
            <v>2019</v>
          </cell>
          <cell r="CO252">
            <v>2028</v>
          </cell>
          <cell r="CP252">
            <v>1.34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2.7</v>
          </cell>
          <cell r="CY252">
            <v>0</v>
          </cell>
          <cell r="CZ252">
            <v>1</v>
          </cell>
          <cell r="DA252">
            <v>286817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1</v>
          </cell>
          <cell r="DI252">
            <v>378792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2039418</v>
          </cell>
          <cell r="DY252">
            <v>219136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2258554</v>
          </cell>
          <cell r="EG252">
            <v>300000</v>
          </cell>
          <cell r="EH252">
            <v>0</v>
          </cell>
          <cell r="EI252">
            <v>2039418</v>
          </cell>
          <cell r="EJ252">
            <v>0</v>
          </cell>
          <cell r="EK252">
            <v>352212</v>
          </cell>
          <cell r="EL252">
            <v>352212</v>
          </cell>
          <cell r="EM252">
            <v>93285</v>
          </cell>
          <cell r="EN252">
            <v>445497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3004053</v>
          </cell>
          <cell r="EV252">
            <v>0</v>
          </cell>
          <cell r="EW252">
            <v>8.0033600000000007</v>
          </cell>
          <cell r="EX252">
            <v>1.0632699999999999</v>
          </cell>
          <cell r="EY252">
            <v>0</v>
          </cell>
          <cell r="EZ252">
            <v>0</v>
          </cell>
          <cell r="FA252">
            <v>1.24597</v>
          </cell>
          <cell r="FB252">
            <v>0.33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10.6426</v>
          </cell>
          <cell r="FH252">
            <v>0</v>
          </cell>
          <cell r="FI252">
            <v>0</v>
          </cell>
          <cell r="FJ252">
            <v>7.2281500000000003</v>
          </cell>
          <cell r="FK252">
            <v>0.77520999999999995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3988839</v>
          </cell>
          <cell r="GK252">
            <v>7445</v>
          </cell>
          <cell r="GL252">
            <v>2769540</v>
          </cell>
          <cell r="GM252">
            <v>0</v>
          </cell>
          <cell r="GN252">
            <v>201000</v>
          </cell>
          <cell r="GO252">
            <v>396148</v>
          </cell>
          <cell r="GP252">
            <v>142092</v>
          </cell>
          <cell r="GQ252">
            <v>0</v>
          </cell>
          <cell r="GR252">
            <v>23495</v>
          </cell>
          <cell r="GS252">
            <v>26328</v>
          </cell>
          <cell r="GT252">
            <v>0</v>
          </cell>
          <cell r="GU252">
            <v>8687</v>
          </cell>
          <cell r="GV252">
            <v>0</v>
          </cell>
          <cell r="GW252">
            <v>0</v>
          </cell>
          <cell r="GX252">
            <v>0</v>
          </cell>
          <cell r="GY252">
            <v>-7264</v>
          </cell>
          <cell r="GZ252">
            <v>3988839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237820</v>
          </cell>
          <cell r="HG252">
            <v>0</v>
          </cell>
          <cell r="HH252">
            <v>25578</v>
          </cell>
          <cell r="HI252">
            <v>88956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2729452</v>
          </cell>
          <cell r="HO252">
            <v>67783</v>
          </cell>
          <cell r="HP252">
            <v>241173</v>
          </cell>
          <cell r="HQ252">
            <v>353372</v>
          </cell>
          <cell r="HR252">
            <v>138275</v>
          </cell>
          <cell r="HS252">
            <v>3817</v>
          </cell>
          <cell r="HT252">
            <v>23132</v>
          </cell>
          <cell r="HU252">
            <v>25911</v>
          </cell>
          <cell r="HV252">
            <v>0</v>
          </cell>
          <cell r="HW252">
            <v>39416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4045546</v>
          </cell>
          <cell r="IC252">
            <v>0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241654</v>
          </cell>
          <cell r="II252">
            <v>0</v>
          </cell>
          <cell r="IJ252">
            <v>31176</v>
          </cell>
          <cell r="IK252">
            <v>64898</v>
          </cell>
          <cell r="IL252">
            <v>0</v>
          </cell>
          <cell r="IM252">
            <v>0</v>
          </cell>
          <cell r="IN252">
            <v>0</v>
          </cell>
          <cell r="IO252">
            <v>0</v>
          </cell>
          <cell r="IP252">
            <v>4045546</v>
          </cell>
          <cell r="IQ252">
            <v>0</v>
          </cell>
          <cell r="IR252">
            <v>0</v>
          </cell>
          <cell r="IS252">
            <v>22.84</v>
          </cell>
          <cell r="IT252">
            <v>14</v>
          </cell>
          <cell r="IU252">
            <v>1.9059999999999999</v>
          </cell>
          <cell r="IV252">
            <v>6.71</v>
          </cell>
          <cell r="IW252">
            <v>365</v>
          </cell>
          <cell r="IX252">
            <v>0</v>
          </cell>
          <cell r="IY252">
            <v>12.5</v>
          </cell>
          <cell r="IZ252">
            <v>0</v>
          </cell>
          <cell r="JA252">
            <v>0</v>
          </cell>
          <cell r="JB252">
            <v>0</v>
          </cell>
          <cell r="JC252">
            <v>0</v>
          </cell>
          <cell r="JD252">
            <v>0</v>
          </cell>
          <cell r="JE252">
            <v>0</v>
          </cell>
          <cell r="JF252">
            <v>0</v>
          </cell>
          <cell r="JG252">
            <v>0</v>
          </cell>
          <cell r="JH252">
            <v>46.09</v>
          </cell>
          <cell r="JI252">
            <v>16.440000000000001</v>
          </cell>
          <cell r="JJ252">
            <v>14.53</v>
          </cell>
          <cell r="JK252">
            <v>15.12</v>
          </cell>
          <cell r="JL252">
            <v>10.96</v>
          </cell>
          <cell r="JM252">
            <v>20.59</v>
          </cell>
          <cell r="JN252">
            <v>14.4</v>
          </cell>
          <cell r="JO252">
            <v>45.95</v>
          </cell>
          <cell r="JP252">
            <v>22.78</v>
          </cell>
          <cell r="JQ252">
            <v>9.83</v>
          </cell>
          <cell r="JR252">
            <v>12</v>
          </cell>
          <cell r="JS252">
            <v>0</v>
          </cell>
          <cell r="JT252">
            <v>7667</v>
          </cell>
          <cell r="JU252">
            <v>2.052</v>
          </cell>
          <cell r="JV252">
            <v>3572</v>
          </cell>
          <cell r="JW252">
            <v>356</v>
          </cell>
          <cell r="JX252">
            <v>1</v>
          </cell>
          <cell r="JY252">
            <v>0</v>
          </cell>
          <cell r="JZ252">
            <v>6749</v>
          </cell>
          <cell r="KA252">
            <v>0</v>
          </cell>
          <cell r="KB252">
            <v>365</v>
          </cell>
          <cell r="KC252">
            <v>7858</v>
          </cell>
          <cell r="KD252">
            <v>2868170</v>
          </cell>
          <cell r="KE252">
            <v>0</v>
          </cell>
          <cell r="KF252">
            <v>272374</v>
          </cell>
          <cell r="KG252">
            <v>361075</v>
          </cell>
        </row>
        <row r="253">
          <cell r="E253">
            <v>5832</v>
          </cell>
          <cell r="F253">
            <v>5832</v>
          </cell>
          <cell r="G253" t="str">
            <v>SCHLESWIG</v>
          </cell>
          <cell r="H253" t="str">
            <v>Schleswig</v>
          </cell>
          <cell r="I253">
            <v>0</v>
          </cell>
          <cell r="J253">
            <v>0</v>
          </cell>
          <cell r="K253">
            <v>0</v>
          </cell>
          <cell r="L253">
            <v>5832</v>
          </cell>
          <cell r="M253">
            <v>2328035</v>
          </cell>
          <cell r="N253">
            <v>25175</v>
          </cell>
          <cell r="O253">
            <v>73325</v>
          </cell>
          <cell r="P253">
            <v>230000</v>
          </cell>
          <cell r="Q253">
            <v>10000</v>
          </cell>
          <cell r="R253">
            <v>55000</v>
          </cell>
          <cell r="S253">
            <v>15000</v>
          </cell>
          <cell r="T253">
            <v>20000</v>
          </cell>
          <cell r="U253">
            <v>0</v>
          </cell>
          <cell r="V253">
            <v>1313178</v>
          </cell>
          <cell r="W253">
            <v>3119</v>
          </cell>
          <cell r="X253">
            <v>365000</v>
          </cell>
          <cell r="Y253">
            <v>0</v>
          </cell>
          <cell r="Z253">
            <v>50000</v>
          </cell>
          <cell r="AA253">
            <v>130000</v>
          </cell>
          <cell r="AB253">
            <v>4617832</v>
          </cell>
          <cell r="AC253">
            <v>0</v>
          </cell>
          <cell r="AD253">
            <v>96000</v>
          </cell>
          <cell r="AE253">
            <v>0</v>
          </cell>
          <cell r="AF253">
            <v>4713832</v>
          </cell>
          <cell r="AG253">
            <v>2415295</v>
          </cell>
          <cell r="AH253">
            <v>7129127</v>
          </cell>
          <cell r="AI253">
            <v>2705000</v>
          </cell>
          <cell r="AJ253">
            <v>80000</v>
          </cell>
          <cell r="AK253">
            <v>235000</v>
          </cell>
          <cell r="AL253">
            <v>150000</v>
          </cell>
          <cell r="AM253">
            <v>180000</v>
          </cell>
          <cell r="AN253">
            <v>70000</v>
          </cell>
          <cell r="AO253">
            <v>510000</v>
          </cell>
          <cell r="AP253">
            <v>460000</v>
          </cell>
          <cell r="AQ253">
            <v>0</v>
          </cell>
          <cell r="AR253">
            <v>1685000</v>
          </cell>
          <cell r="AS253">
            <v>165000</v>
          </cell>
          <cell r="AT253">
            <v>400000</v>
          </cell>
          <cell r="AU253">
            <v>600000</v>
          </cell>
          <cell r="AV253">
            <v>143799</v>
          </cell>
          <cell r="AW253">
            <v>1143799</v>
          </cell>
          <cell r="AX253">
            <v>5698799</v>
          </cell>
          <cell r="AY253">
            <v>96000</v>
          </cell>
          <cell r="AZ253">
            <v>5794799</v>
          </cell>
          <cell r="BA253">
            <v>1334328</v>
          </cell>
          <cell r="BB253">
            <v>7129127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20</v>
          </cell>
          <cell r="BZ253">
            <v>2023</v>
          </cell>
          <cell r="CA253">
            <v>2027</v>
          </cell>
          <cell r="CB253">
            <v>10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2016</v>
          </cell>
          <cell r="CO253">
            <v>2025</v>
          </cell>
          <cell r="CP253">
            <v>0.67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2.7</v>
          </cell>
          <cell r="CY253">
            <v>0</v>
          </cell>
          <cell r="CZ253">
            <v>5</v>
          </cell>
          <cell r="DA253">
            <v>186259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153114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1473241</v>
          </cell>
          <cell r="DY253">
            <v>80590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1553831</v>
          </cell>
          <cell r="EG253">
            <v>100000</v>
          </cell>
          <cell r="EH253">
            <v>0</v>
          </cell>
          <cell r="EI253">
            <v>1473241</v>
          </cell>
          <cell r="EJ253">
            <v>0</v>
          </cell>
          <cell r="EK253">
            <v>153114</v>
          </cell>
          <cell r="EL253">
            <v>153114</v>
          </cell>
          <cell r="EM253">
            <v>75414</v>
          </cell>
          <cell r="EN253">
            <v>228528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464240</v>
          </cell>
          <cell r="ET253">
            <v>0</v>
          </cell>
          <cell r="EU253">
            <v>2346599</v>
          </cell>
          <cell r="EV253">
            <v>0</v>
          </cell>
          <cell r="EW253">
            <v>6.8987999999999996</v>
          </cell>
          <cell r="EX253">
            <v>0.44434000000000001</v>
          </cell>
          <cell r="EY253">
            <v>0</v>
          </cell>
          <cell r="EZ253">
            <v>0</v>
          </cell>
          <cell r="FA253">
            <v>0.67</v>
          </cell>
          <cell r="FB253">
            <v>0.33</v>
          </cell>
          <cell r="FC253">
            <v>0</v>
          </cell>
          <cell r="FD253">
            <v>0</v>
          </cell>
          <cell r="FE253">
            <v>2.0314299999999998</v>
          </cell>
          <cell r="FF253">
            <v>0</v>
          </cell>
          <cell r="FG253">
            <v>10.37457</v>
          </cell>
          <cell r="FH253">
            <v>0</v>
          </cell>
          <cell r="FI253">
            <v>0</v>
          </cell>
          <cell r="FJ253">
            <v>6.5461499999999999</v>
          </cell>
          <cell r="FK253">
            <v>0.35265000000000002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2676334</v>
          </cell>
          <cell r="GK253">
            <v>7413</v>
          </cell>
          <cell r="GL253">
            <v>1675338</v>
          </cell>
          <cell r="GM253">
            <v>142180</v>
          </cell>
          <cell r="GN253">
            <v>187660</v>
          </cell>
          <cell r="GO253">
            <v>280508</v>
          </cell>
          <cell r="GP253">
            <v>87278</v>
          </cell>
          <cell r="GQ253">
            <v>17681</v>
          </cell>
          <cell r="GR253">
            <v>14068</v>
          </cell>
          <cell r="GS253">
            <v>15760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6721</v>
          </cell>
          <cell r="GZ253">
            <v>2676334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162068</v>
          </cell>
          <cell r="HG253">
            <v>0</v>
          </cell>
          <cell r="HH253">
            <v>15105</v>
          </cell>
          <cell r="HI253">
            <v>29745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1649160</v>
          </cell>
          <cell r="HO253">
            <v>42931</v>
          </cell>
          <cell r="HP253">
            <v>192135</v>
          </cell>
          <cell r="HQ253">
            <v>269057</v>
          </cell>
          <cell r="HR253">
            <v>85552</v>
          </cell>
          <cell r="HS253">
            <v>19407</v>
          </cell>
          <cell r="HT253">
            <v>13739</v>
          </cell>
          <cell r="HU253">
            <v>15385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2515427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151577</v>
          </cell>
          <cell r="II253">
            <v>0</v>
          </cell>
          <cell r="IJ253">
            <v>18327</v>
          </cell>
          <cell r="IK253">
            <v>49628</v>
          </cell>
          <cell r="IL253">
            <v>0</v>
          </cell>
          <cell r="IM253">
            <v>0</v>
          </cell>
          <cell r="IN253">
            <v>0</v>
          </cell>
          <cell r="IO253">
            <v>0</v>
          </cell>
          <cell r="IP253">
            <v>2515427</v>
          </cell>
          <cell r="IQ253">
            <v>0</v>
          </cell>
          <cell r="IR253">
            <v>0</v>
          </cell>
          <cell r="IS253">
            <v>22.56</v>
          </cell>
          <cell r="IT253">
            <v>4</v>
          </cell>
          <cell r="IU253">
            <v>1.085</v>
          </cell>
          <cell r="IV253">
            <v>1.52</v>
          </cell>
          <cell r="IW253">
            <v>238</v>
          </cell>
          <cell r="IX253">
            <v>0</v>
          </cell>
          <cell r="IY253">
            <v>7.5</v>
          </cell>
          <cell r="IZ253">
            <v>0</v>
          </cell>
          <cell r="JA253">
            <v>0</v>
          </cell>
          <cell r="JB253">
            <v>0</v>
          </cell>
          <cell r="JC253">
            <v>163</v>
          </cell>
          <cell r="JD253">
            <v>172</v>
          </cell>
          <cell r="JE253">
            <v>0</v>
          </cell>
          <cell r="JF253">
            <v>0</v>
          </cell>
          <cell r="JG253">
            <v>0.52</v>
          </cell>
          <cell r="JH253">
            <v>35.24</v>
          </cell>
          <cell r="JI253">
            <v>17.809999999999999</v>
          </cell>
          <cell r="JJ253">
            <v>3.03</v>
          </cell>
          <cell r="JK253">
            <v>14.4</v>
          </cell>
          <cell r="JL253">
            <v>13.7</v>
          </cell>
          <cell r="JM253">
            <v>7.87</v>
          </cell>
          <cell r="JN253">
            <v>12.24</v>
          </cell>
          <cell r="JO253">
            <v>33.81</v>
          </cell>
          <cell r="JP253">
            <v>25.24</v>
          </cell>
          <cell r="JQ253">
            <v>2.25</v>
          </cell>
          <cell r="JR253">
            <v>3</v>
          </cell>
          <cell r="JS253">
            <v>0</v>
          </cell>
          <cell r="JT253">
            <v>7635</v>
          </cell>
          <cell r="JU253">
            <v>1.165</v>
          </cell>
          <cell r="JV253">
            <v>2991</v>
          </cell>
          <cell r="JW253">
            <v>216</v>
          </cell>
          <cell r="JX253">
            <v>0</v>
          </cell>
          <cell r="JY253">
            <v>0</v>
          </cell>
          <cell r="JZ253">
            <v>0</v>
          </cell>
          <cell r="KA253">
            <v>181</v>
          </cell>
          <cell r="KB253">
            <v>238</v>
          </cell>
          <cell r="KC253">
            <v>7826</v>
          </cell>
          <cell r="KD253">
            <v>1862588</v>
          </cell>
          <cell r="KE253">
            <v>0</v>
          </cell>
          <cell r="KF253">
            <v>224254</v>
          </cell>
          <cell r="KG253">
            <v>264597</v>
          </cell>
        </row>
        <row r="254">
          <cell r="E254">
            <v>5877</v>
          </cell>
          <cell r="F254">
            <v>5877</v>
          </cell>
          <cell r="G254" t="str">
            <v>SERGEANT BLUFF-LUTON</v>
          </cell>
          <cell r="H254" t="str">
            <v>Sergeant Bluff-Luton</v>
          </cell>
          <cell r="I254">
            <v>0</v>
          </cell>
          <cell r="J254">
            <v>0</v>
          </cell>
          <cell r="K254">
            <v>0</v>
          </cell>
          <cell r="L254">
            <v>5877</v>
          </cell>
          <cell r="M254">
            <v>8474808</v>
          </cell>
          <cell r="N254">
            <v>1715759</v>
          </cell>
          <cell r="O254">
            <v>0</v>
          </cell>
          <cell r="P254">
            <v>3595125</v>
          </cell>
          <cell r="Q254">
            <v>245482</v>
          </cell>
          <cell r="R254">
            <v>567123</v>
          </cell>
          <cell r="S254">
            <v>711120</v>
          </cell>
          <cell r="T254">
            <v>951686</v>
          </cell>
          <cell r="U254">
            <v>0</v>
          </cell>
          <cell r="V254">
            <v>9098892</v>
          </cell>
          <cell r="W254">
            <v>26644</v>
          </cell>
          <cell r="X254">
            <v>2774010</v>
          </cell>
          <cell r="Y254">
            <v>0</v>
          </cell>
          <cell r="Z254">
            <v>210175</v>
          </cell>
          <cell r="AA254">
            <v>2158431</v>
          </cell>
          <cell r="AB254">
            <v>30529255</v>
          </cell>
          <cell r="AC254">
            <v>5556000</v>
          </cell>
          <cell r="AD254">
            <v>148275</v>
          </cell>
          <cell r="AE254">
            <v>53125</v>
          </cell>
          <cell r="AF254">
            <v>36286655</v>
          </cell>
          <cell r="AG254">
            <v>12952590</v>
          </cell>
          <cell r="AH254">
            <v>49239245</v>
          </cell>
          <cell r="AI254">
            <v>22553164</v>
          </cell>
          <cell r="AJ254">
            <v>1211375</v>
          </cell>
          <cell r="AK254">
            <v>2293421</v>
          </cell>
          <cell r="AL254">
            <v>1058625</v>
          </cell>
          <cell r="AM254">
            <v>1727933</v>
          </cell>
          <cell r="AN254">
            <v>888567</v>
          </cell>
          <cell r="AO254">
            <v>3227044</v>
          </cell>
          <cell r="AP254">
            <v>1447774</v>
          </cell>
          <cell r="AQ254">
            <v>0</v>
          </cell>
          <cell r="AR254">
            <v>11854739</v>
          </cell>
          <cell r="AS254">
            <v>2133102</v>
          </cell>
          <cell r="AT254">
            <v>9705000</v>
          </cell>
          <cell r="AU254">
            <v>148275</v>
          </cell>
          <cell r="AV254">
            <v>811612</v>
          </cell>
          <cell r="AW254">
            <v>10664887</v>
          </cell>
          <cell r="AX254">
            <v>47205892</v>
          </cell>
          <cell r="AY254">
            <v>148275</v>
          </cell>
          <cell r="AZ254">
            <v>47354167</v>
          </cell>
          <cell r="BA254">
            <v>1885078</v>
          </cell>
          <cell r="BB254">
            <v>49239245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2022</v>
          </cell>
          <cell r="CA254">
            <v>2026</v>
          </cell>
          <cell r="CB254">
            <v>10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2.85</v>
          </cell>
          <cell r="CY254">
            <v>0</v>
          </cell>
          <cell r="CZ254">
            <v>0</v>
          </cell>
          <cell r="DA254">
            <v>1125144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7036084</v>
          </cell>
          <cell r="DY254">
            <v>938820</v>
          </cell>
          <cell r="DZ254">
            <v>0</v>
          </cell>
          <cell r="EA254">
            <v>0</v>
          </cell>
          <cell r="EB254">
            <v>0</v>
          </cell>
          <cell r="EC254">
            <v>373194</v>
          </cell>
          <cell r="ED254">
            <v>0</v>
          </cell>
          <cell r="EE254">
            <v>0</v>
          </cell>
          <cell r="EF254">
            <v>8348098</v>
          </cell>
          <cell r="EG254">
            <v>1438550</v>
          </cell>
          <cell r="EH254">
            <v>0</v>
          </cell>
          <cell r="EI254">
            <v>7409278</v>
          </cell>
          <cell r="EJ254">
            <v>0</v>
          </cell>
          <cell r="EK254">
            <v>0</v>
          </cell>
          <cell r="EL254">
            <v>0</v>
          </cell>
          <cell r="EM254">
            <v>403919</v>
          </cell>
          <cell r="EN254">
            <v>403919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10190563</v>
          </cell>
          <cell r="EV254">
            <v>0</v>
          </cell>
          <cell r="EW254">
            <v>8.4715699999999998</v>
          </cell>
          <cell r="EX254">
            <v>1.4958800000000001</v>
          </cell>
          <cell r="EY254">
            <v>0</v>
          </cell>
          <cell r="EZ254">
            <v>0</v>
          </cell>
          <cell r="FA254">
            <v>0</v>
          </cell>
          <cell r="FB254">
            <v>0.33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10.29745</v>
          </cell>
          <cell r="FH254">
            <v>0</v>
          </cell>
          <cell r="FI254">
            <v>0</v>
          </cell>
          <cell r="FJ254">
            <v>7.7045599999999999</v>
          </cell>
          <cell r="FK254">
            <v>0.76700999999999997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14974678</v>
          </cell>
          <cell r="GK254">
            <v>7413</v>
          </cell>
          <cell r="GL254">
            <v>10435280</v>
          </cell>
          <cell r="GM254">
            <v>0</v>
          </cell>
          <cell r="GN254">
            <v>231812</v>
          </cell>
          <cell r="GO254">
            <v>1556433</v>
          </cell>
          <cell r="GP254">
            <v>535122</v>
          </cell>
          <cell r="GQ254">
            <v>0</v>
          </cell>
          <cell r="GR254">
            <v>87200</v>
          </cell>
          <cell r="GS254">
            <v>97683</v>
          </cell>
          <cell r="GT254">
            <v>0</v>
          </cell>
          <cell r="GU254">
            <v>406938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14974678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855589</v>
          </cell>
          <cell r="HG254">
            <v>0</v>
          </cell>
          <cell r="HH254">
            <v>62893</v>
          </cell>
          <cell r="HI254">
            <v>259455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10869186</v>
          </cell>
          <cell r="HO254">
            <v>0</v>
          </cell>
          <cell r="HP254">
            <v>263766</v>
          </cell>
          <cell r="HQ254">
            <v>1600449</v>
          </cell>
          <cell r="HR254">
            <v>556144</v>
          </cell>
          <cell r="HS254">
            <v>0</v>
          </cell>
          <cell r="HT254">
            <v>90740</v>
          </cell>
          <cell r="HU254">
            <v>101608</v>
          </cell>
          <cell r="HV254">
            <v>0</v>
          </cell>
          <cell r="HW254">
            <v>422126</v>
          </cell>
          <cell r="HX254">
            <v>0</v>
          </cell>
          <cell r="HY254">
            <v>0</v>
          </cell>
          <cell r="HZ254">
            <v>0</v>
          </cell>
          <cell r="IA254">
            <v>29652</v>
          </cell>
          <cell r="IB254">
            <v>15616111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902251</v>
          </cell>
          <cell r="II254">
            <v>0</v>
          </cell>
          <cell r="IJ254">
            <v>74294</v>
          </cell>
          <cell r="IK254">
            <v>248138</v>
          </cell>
          <cell r="IL254">
            <v>0</v>
          </cell>
          <cell r="IM254">
            <v>0</v>
          </cell>
          <cell r="IN254">
            <v>0</v>
          </cell>
          <cell r="IO254">
            <v>0</v>
          </cell>
          <cell r="IP254">
            <v>15616111</v>
          </cell>
          <cell r="IQ254">
            <v>0</v>
          </cell>
          <cell r="IR254">
            <v>0</v>
          </cell>
          <cell r="IS254">
            <v>18.04</v>
          </cell>
          <cell r="IT254">
            <v>29</v>
          </cell>
          <cell r="IU254">
            <v>6.1269999999999998</v>
          </cell>
          <cell r="IV254">
            <v>10.38</v>
          </cell>
          <cell r="IW254">
            <v>1437.7</v>
          </cell>
          <cell r="IX254">
            <v>0</v>
          </cell>
          <cell r="IY254">
            <v>32</v>
          </cell>
          <cell r="IZ254">
            <v>0</v>
          </cell>
          <cell r="JA254">
            <v>0</v>
          </cell>
          <cell r="JB254">
            <v>0</v>
          </cell>
          <cell r="JC254">
            <v>1073</v>
          </cell>
          <cell r="JD254">
            <v>1059</v>
          </cell>
          <cell r="JE254">
            <v>0</v>
          </cell>
          <cell r="JF254">
            <v>0</v>
          </cell>
          <cell r="JG254">
            <v>3.08</v>
          </cell>
          <cell r="JH254">
            <v>209.62</v>
          </cell>
          <cell r="JI254">
            <v>95.9</v>
          </cell>
          <cell r="JJ254">
            <v>38.119999999999997</v>
          </cell>
          <cell r="JK254">
            <v>75.599999999999994</v>
          </cell>
          <cell r="JL254">
            <v>69.87</v>
          </cell>
          <cell r="JM254">
            <v>31.46</v>
          </cell>
          <cell r="JN254">
            <v>79.2</v>
          </cell>
          <cell r="JO254">
            <v>180.53</v>
          </cell>
          <cell r="JP254">
            <v>19.579999999999998</v>
          </cell>
          <cell r="JQ254">
            <v>17.57</v>
          </cell>
          <cell r="JR254">
            <v>43</v>
          </cell>
          <cell r="JS254">
            <v>0</v>
          </cell>
          <cell r="JT254">
            <v>7635</v>
          </cell>
          <cell r="JU254">
            <v>6.4809999999999999</v>
          </cell>
          <cell r="JV254">
            <v>0</v>
          </cell>
          <cell r="JW254">
            <v>1423.6</v>
          </cell>
          <cell r="JX254">
            <v>-1</v>
          </cell>
          <cell r="JY254">
            <v>-7635</v>
          </cell>
          <cell r="JZ254">
            <v>-6749</v>
          </cell>
          <cell r="KA254">
            <v>1074</v>
          </cell>
          <cell r="KB254">
            <v>1437.7</v>
          </cell>
          <cell r="KC254">
            <v>7826</v>
          </cell>
          <cell r="KD254">
            <v>11251440</v>
          </cell>
          <cell r="KE254">
            <v>0</v>
          </cell>
          <cell r="KF254">
            <v>341456</v>
          </cell>
          <cell r="KG254">
            <v>1412828</v>
          </cell>
        </row>
        <row r="255">
          <cell r="E255">
            <v>5895</v>
          </cell>
          <cell r="F255">
            <v>5895</v>
          </cell>
          <cell r="G255" t="str">
            <v>SEYMOUR</v>
          </cell>
          <cell r="H255" t="str">
            <v>Seymour</v>
          </cell>
          <cell r="I255">
            <v>0</v>
          </cell>
          <cell r="J255">
            <v>0</v>
          </cell>
          <cell r="K255">
            <v>0</v>
          </cell>
          <cell r="L255">
            <v>5895</v>
          </cell>
          <cell r="M255">
            <v>1371979</v>
          </cell>
          <cell r="N255">
            <v>23814</v>
          </cell>
          <cell r="O255">
            <v>153558</v>
          </cell>
          <cell r="P255">
            <v>310000</v>
          </cell>
          <cell r="Q255">
            <v>82550</v>
          </cell>
          <cell r="R255">
            <v>48000</v>
          </cell>
          <cell r="S255">
            <v>137000</v>
          </cell>
          <cell r="T255">
            <v>196000</v>
          </cell>
          <cell r="U255">
            <v>72000</v>
          </cell>
          <cell r="V255">
            <v>1659627</v>
          </cell>
          <cell r="W255">
            <v>4723</v>
          </cell>
          <cell r="X255">
            <v>356925</v>
          </cell>
          <cell r="Y255">
            <v>0</v>
          </cell>
          <cell r="Z255">
            <v>215000</v>
          </cell>
          <cell r="AA255">
            <v>450000</v>
          </cell>
          <cell r="AB255">
            <v>5081176</v>
          </cell>
          <cell r="AC255">
            <v>0</v>
          </cell>
          <cell r="AD255">
            <v>158794</v>
          </cell>
          <cell r="AE255">
            <v>0</v>
          </cell>
          <cell r="AF255">
            <v>5239970</v>
          </cell>
          <cell r="AG255">
            <v>1816130</v>
          </cell>
          <cell r="AH255">
            <v>7056100</v>
          </cell>
          <cell r="AI255">
            <v>3317000</v>
          </cell>
          <cell r="AJ255">
            <v>130000</v>
          </cell>
          <cell r="AK255">
            <v>204000</v>
          </cell>
          <cell r="AL255">
            <v>210000</v>
          </cell>
          <cell r="AM255">
            <v>294000</v>
          </cell>
          <cell r="AN255">
            <v>90000</v>
          </cell>
          <cell r="AO255">
            <v>292000</v>
          </cell>
          <cell r="AP255">
            <v>223000</v>
          </cell>
          <cell r="AQ255">
            <v>0</v>
          </cell>
          <cell r="AR255">
            <v>1443000</v>
          </cell>
          <cell r="AS255">
            <v>316500</v>
          </cell>
          <cell r="AT255">
            <v>40000</v>
          </cell>
          <cell r="AU255">
            <v>285319</v>
          </cell>
          <cell r="AV255">
            <v>128321</v>
          </cell>
          <cell r="AW255">
            <v>453640</v>
          </cell>
          <cell r="AX255">
            <v>5530140</v>
          </cell>
          <cell r="AY255">
            <v>158794</v>
          </cell>
          <cell r="AZ255">
            <v>5688934</v>
          </cell>
          <cell r="BA255">
            <v>1367166</v>
          </cell>
          <cell r="BB255">
            <v>7056100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20</v>
          </cell>
          <cell r="BZ255">
            <v>2023</v>
          </cell>
          <cell r="CA255">
            <v>2027</v>
          </cell>
          <cell r="CB255">
            <v>10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2.7</v>
          </cell>
          <cell r="CY255">
            <v>0</v>
          </cell>
          <cell r="CZ255">
            <v>9</v>
          </cell>
          <cell r="DA255">
            <v>182759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1039098</v>
          </cell>
          <cell r="DY255">
            <v>1853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1040951</v>
          </cell>
          <cell r="EG255">
            <v>175000</v>
          </cell>
          <cell r="EH255">
            <v>0</v>
          </cell>
          <cell r="EI255">
            <v>1039098</v>
          </cell>
          <cell r="EJ255">
            <v>0</v>
          </cell>
          <cell r="EK255">
            <v>0</v>
          </cell>
          <cell r="EL255">
            <v>0</v>
          </cell>
          <cell r="EM255">
            <v>47180</v>
          </cell>
          <cell r="EN255">
            <v>47180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126525</v>
          </cell>
          <cell r="ET255">
            <v>0</v>
          </cell>
          <cell r="EU255">
            <v>1389656</v>
          </cell>
          <cell r="EV255">
            <v>0</v>
          </cell>
          <cell r="EW255">
            <v>7.2809100000000004</v>
          </cell>
          <cell r="EX255">
            <v>1.22403</v>
          </cell>
          <cell r="EY255">
            <v>0</v>
          </cell>
          <cell r="EZ255">
            <v>0</v>
          </cell>
          <cell r="FA255">
            <v>0</v>
          </cell>
          <cell r="FB255">
            <v>0.33</v>
          </cell>
          <cell r="FC255">
            <v>0</v>
          </cell>
          <cell r="FD255">
            <v>0</v>
          </cell>
          <cell r="FE255">
            <v>0.88497999999999999</v>
          </cell>
          <cell r="FF255">
            <v>0</v>
          </cell>
          <cell r="FG255">
            <v>9.7199200000000001</v>
          </cell>
          <cell r="FH255">
            <v>0</v>
          </cell>
          <cell r="FI255">
            <v>0</v>
          </cell>
          <cell r="FJ255">
            <v>7.2679499999999999</v>
          </cell>
          <cell r="FK255">
            <v>1.2959999999999999E-2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2684860</v>
          </cell>
          <cell r="GK255">
            <v>7413</v>
          </cell>
          <cell r="GL255">
            <v>1887350</v>
          </cell>
          <cell r="GM255">
            <v>0</v>
          </cell>
          <cell r="GN255">
            <v>123604</v>
          </cell>
          <cell r="GO255">
            <v>180210</v>
          </cell>
          <cell r="GP255">
            <v>89692</v>
          </cell>
          <cell r="GQ255">
            <v>3207</v>
          </cell>
          <cell r="GR255">
            <v>15384</v>
          </cell>
          <cell r="GS255">
            <v>16907</v>
          </cell>
          <cell r="GT255">
            <v>0</v>
          </cell>
          <cell r="GU255">
            <v>46000</v>
          </cell>
          <cell r="GV255">
            <v>0</v>
          </cell>
          <cell r="GW255">
            <v>0</v>
          </cell>
          <cell r="GX255">
            <v>0</v>
          </cell>
          <cell r="GY255">
            <v>-1648</v>
          </cell>
          <cell r="GZ255">
            <v>2684860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151516</v>
          </cell>
          <cell r="HG255">
            <v>0</v>
          </cell>
          <cell r="HH255">
            <v>17427</v>
          </cell>
          <cell r="HI255">
            <v>44478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1809495</v>
          </cell>
          <cell r="HO255">
            <v>96729</v>
          </cell>
          <cell r="HP255">
            <v>190310</v>
          </cell>
          <cell r="HQ255">
            <v>126665</v>
          </cell>
          <cell r="HR255">
            <v>84014</v>
          </cell>
          <cell r="HS255">
            <v>8885</v>
          </cell>
          <cell r="HT255">
            <v>14727</v>
          </cell>
          <cell r="HU255">
            <v>16187</v>
          </cell>
          <cell r="HV255">
            <v>0</v>
          </cell>
          <cell r="HW255">
            <v>43922</v>
          </cell>
          <cell r="HX255">
            <v>0</v>
          </cell>
          <cell r="HY255">
            <v>0</v>
          </cell>
          <cell r="HZ255">
            <v>0</v>
          </cell>
          <cell r="IA255">
            <v>-13180</v>
          </cell>
          <cell r="IB255">
            <v>2697750</v>
          </cell>
          <cell r="IC255">
            <v>0</v>
          </cell>
          <cell r="ID255">
            <v>0</v>
          </cell>
          <cell r="IE255">
            <v>0</v>
          </cell>
          <cell r="IF255">
            <v>0</v>
          </cell>
          <cell r="IG255">
            <v>0</v>
          </cell>
          <cell r="IH255">
            <v>156748</v>
          </cell>
          <cell r="II255">
            <v>0</v>
          </cell>
          <cell r="IJ255">
            <v>21565</v>
          </cell>
          <cell r="IK255">
            <v>49628</v>
          </cell>
          <cell r="IL255">
            <v>0</v>
          </cell>
          <cell r="IM255">
            <v>0</v>
          </cell>
          <cell r="IN255">
            <v>0</v>
          </cell>
          <cell r="IO255">
            <v>0</v>
          </cell>
          <cell r="IP255">
            <v>2697750</v>
          </cell>
          <cell r="IQ255">
            <v>0</v>
          </cell>
          <cell r="IR255">
            <v>0</v>
          </cell>
          <cell r="IS255">
            <v>23.47</v>
          </cell>
          <cell r="IT255">
            <v>0</v>
          </cell>
          <cell r="IU255">
            <v>1.456</v>
          </cell>
          <cell r="IV255">
            <v>0</v>
          </cell>
          <cell r="IW255">
            <v>233.2</v>
          </cell>
          <cell r="IX255">
            <v>0</v>
          </cell>
          <cell r="IY255">
            <v>5</v>
          </cell>
          <cell r="IZ255">
            <v>0</v>
          </cell>
          <cell r="JA255">
            <v>0</v>
          </cell>
          <cell r="JB255">
            <v>0</v>
          </cell>
          <cell r="JC255">
            <v>195</v>
          </cell>
          <cell r="JD255">
            <v>215</v>
          </cell>
          <cell r="JE255">
            <v>0</v>
          </cell>
          <cell r="JF255">
            <v>0</v>
          </cell>
          <cell r="JG255">
            <v>0.59</v>
          </cell>
          <cell r="JH255">
            <v>16.59</v>
          </cell>
          <cell r="JI255">
            <v>0</v>
          </cell>
          <cell r="JJ255">
            <v>3.63</v>
          </cell>
          <cell r="JK255">
            <v>12.96</v>
          </cell>
          <cell r="JL255">
            <v>0</v>
          </cell>
          <cell r="JM255">
            <v>5.45</v>
          </cell>
          <cell r="JN255">
            <v>15.12</v>
          </cell>
          <cell r="JO255">
            <v>20.57</v>
          </cell>
          <cell r="JP255">
            <v>23.73</v>
          </cell>
          <cell r="JQ255">
            <v>0</v>
          </cell>
          <cell r="JR255">
            <v>0</v>
          </cell>
          <cell r="JS255">
            <v>0</v>
          </cell>
          <cell r="JT255">
            <v>7635</v>
          </cell>
          <cell r="JU255">
            <v>1.4490000000000001</v>
          </cell>
          <cell r="JV255">
            <v>5246</v>
          </cell>
          <cell r="JW255">
            <v>237</v>
          </cell>
          <cell r="JX255">
            <v>2</v>
          </cell>
          <cell r="JY255">
            <v>0</v>
          </cell>
          <cell r="JZ255">
            <v>13498</v>
          </cell>
          <cell r="KA255">
            <v>200</v>
          </cell>
          <cell r="KB255">
            <v>233.2</v>
          </cell>
          <cell r="KC255">
            <v>7826</v>
          </cell>
          <cell r="KD255">
            <v>1825023</v>
          </cell>
          <cell r="KE255">
            <v>2567</v>
          </cell>
          <cell r="KF255">
            <v>197051</v>
          </cell>
          <cell r="KG255">
            <v>160981</v>
          </cell>
        </row>
        <row r="256">
          <cell r="E256">
            <v>5949</v>
          </cell>
          <cell r="F256">
            <v>5949</v>
          </cell>
          <cell r="G256" t="str">
            <v>SHELDON</v>
          </cell>
          <cell r="H256" t="str">
            <v>Sheldon</v>
          </cell>
          <cell r="I256">
            <v>0</v>
          </cell>
          <cell r="J256">
            <v>0</v>
          </cell>
          <cell r="K256">
            <v>0</v>
          </cell>
          <cell r="L256">
            <v>5949</v>
          </cell>
          <cell r="M256">
            <v>7047214</v>
          </cell>
          <cell r="N256">
            <v>232486</v>
          </cell>
          <cell r="O256">
            <v>565112</v>
          </cell>
          <cell r="P256">
            <v>525000</v>
          </cell>
          <cell r="Q256">
            <v>245000</v>
          </cell>
          <cell r="R256">
            <v>425000</v>
          </cell>
          <cell r="S256">
            <v>420000</v>
          </cell>
          <cell r="T256">
            <v>78000</v>
          </cell>
          <cell r="U256">
            <v>0</v>
          </cell>
          <cell r="V256">
            <v>9144293</v>
          </cell>
          <cell r="W256">
            <v>33572</v>
          </cell>
          <cell r="X256">
            <v>1575000</v>
          </cell>
          <cell r="Y256">
            <v>0</v>
          </cell>
          <cell r="Z256">
            <v>150000</v>
          </cell>
          <cell r="AA256">
            <v>850000</v>
          </cell>
          <cell r="AB256">
            <v>21290677</v>
          </cell>
          <cell r="AC256">
            <v>0</v>
          </cell>
          <cell r="AD256">
            <v>655000</v>
          </cell>
          <cell r="AE256">
            <v>0</v>
          </cell>
          <cell r="AF256">
            <v>21945677</v>
          </cell>
          <cell r="AG256">
            <v>13000466</v>
          </cell>
          <cell r="AH256">
            <v>34946143</v>
          </cell>
          <cell r="AI256">
            <v>11790000</v>
          </cell>
          <cell r="AJ256">
            <v>270000</v>
          </cell>
          <cell r="AK256">
            <v>975000</v>
          </cell>
          <cell r="AL256">
            <v>510000</v>
          </cell>
          <cell r="AM256">
            <v>800000</v>
          </cell>
          <cell r="AN256">
            <v>380000</v>
          </cell>
          <cell r="AO256">
            <v>2615000</v>
          </cell>
          <cell r="AP256">
            <v>1175000</v>
          </cell>
          <cell r="AQ256">
            <v>0</v>
          </cell>
          <cell r="AR256">
            <v>6725000</v>
          </cell>
          <cell r="AS256">
            <v>1300000</v>
          </cell>
          <cell r="AT256">
            <v>3000000</v>
          </cell>
          <cell r="AU256">
            <v>2110648</v>
          </cell>
          <cell r="AV256">
            <v>654860</v>
          </cell>
          <cell r="AW256">
            <v>5765508</v>
          </cell>
          <cell r="AX256">
            <v>25580508</v>
          </cell>
          <cell r="AY256">
            <v>605000</v>
          </cell>
          <cell r="AZ256">
            <v>26185508</v>
          </cell>
          <cell r="BA256">
            <v>8760635</v>
          </cell>
          <cell r="BB256">
            <v>34946143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20</v>
          </cell>
          <cell r="BZ256">
            <v>2024</v>
          </cell>
          <cell r="CA256">
            <v>2028</v>
          </cell>
          <cell r="CB256">
            <v>10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2017</v>
          </cell>
          <cell r="CO256">
            <v>2026</v>
          </cell>
          <cell r="CP256">
            <v>1.34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2.7</v>
          </cell>
          <cell r="CY256">
            <v>0</v>
          </cell>
          <cell r="CZ256">
            <v>6</v>
          </cell>
          <cell r="DA256">
            <v>878625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819542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3954141</v>
          </cell>
          <cell r="DY256">
            <v>118752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4072893</v>
          </cell>
          <cell r="EG256">
            <v>675000</v>
          </cell>
          <cell r="EH256">
            <v>0</v>
          </cell>
          <cell r="EI256">
            <v>3954141</v>
          </cell>
          <cell r="EJ256">
            <v>494200</v>
          </cell>
          <cell r="EK256">
            <v>325342</v>
          </cell>
          <cell r="EL256">
            <v>819542</v>
          </cell>
          <cell r="EM256">
            <v>201828</v>
          </cell>
          <cell r="EN256">
            <v>1021370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1510648</v>
          </cell>
          <cell r="ET256">
            <v>0</v>
          </cell>
          <cell r="EU256">
            <v>7279912</v>
          </cell>
          <cell r="EV256">
            <v>0</v>
          </cell>
          <cell r="EW256">
            <v>8.6916899999999995</v>
          </cell>
          <cell r="EX256">
            <v>1.45059</v>
          </cell>
          <cell r="EY256">
            <v>0</v>
          </cell>
          <cell r="EZ256">
            <v>0</v>
          </cell>
          <cell r="FA256">
            <v>1.34</v>
          </cell>
          <cell r="FB256">
            <v>0.33</v>
          </cell>
          <cell r="FC256">
            <v>0</v>
          </cell>
          <cell r="FD256">
            <v>0</v>
          </cell>
          <cell r="FE256">
            <v>2.4700000000000002</v>
          </cell>
          <cell r="FF256">
            <v>0</v>
          </cell>
          <cell r="FG256">
            <v>14.28228</v>
          </cell>
          <cell r="FH256">
            <v>0</v>
          </cell>
          <cell r="FI256">
            <v>0</v>
          </cell>
          <cell r="FJ256">
            <v>8.4975199999999997</v>
          </cell>
          <cell r="FK256">
            <v>0.19417000000000001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11807264</v>
          </cell>
          <cell r="GK256">
            <v>7413</v>
          </cell>
          <cell r="GL256">
            <v>8275873</v>
          </cell>
          <cell r="GM256">
            <v>0</v>
          </cell>
          <cell r="GN256">
            <v>260589</v>
          </cell>
          <cell r="GO256">
            <v>1089859</v>
          </cell>
          <cell r="GP256">
            <v>417939</v>
          </cell>
          <cell r="GQ256">
            <v>0</v>
          </cell>
          <cell r="GR256">
            <v>78165</v>
          </cell>
          <cell r="GS256">
            <v>87562</v>
          </cell>
          <cell r="GT256">
            <v>0</v>
          </cell>
          <cell r="GU256">
            <v>363070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11807264</v>
          </cell>
          <cell r="HA256">
            <v>0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605463</v>
          </cell>
          <cell r="HG256">
            <v>0</v>
          </cell>
          <cell r="HH256">
            <v>58273</v>
          </cell>
          <cell r="HI256">
            <v>266868</v>
          </cell>
          <cell r="HJ256">
            <v>0</v>
          </cell>
          <cell r="HK256">
            <v>0</v>
          </cell>
          <cell r="HL256">
            <v>0</v>
          </cell>
          <cell r="HM256">
            <v>0</v>
          </cell>
          <cell r="HN256">
            <v>8418351</v>
          </cell>
          <cell r="HO256">
            <v>0</v>
          </cell>
          <cell r="HP256">
            <v>252879</v>
          </cell>
          <cell r="HQ256">
            <v>1173347</v>
          </cell>
          <cell r="HR256">
            <v>427788</v>
          </cell>
          <cell r="HS256">
            <v>0</v>
          </cell>
          <cell r="HT256">
            <v>79749</v>
          </cell>
          <cell r="HU256">
            <v>89301</v>
          </cell>
          <cell r="HV256">
            <v>0</v>
          </cell>
          <cell r="HW256">
            <v>363070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12050728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617654</v>
          </cell>
          <cell r="II256">
            <v>0</v>
          </cell>
          <cell r="IJ256">
            <v>69819</v>
          </cell>
          <cell r="IK256">
            <v>316853</v>
          </cell>
          <cell r="IL256">
            <v>0</v>
          </cell>
          <cell r="IM256">
            <v>0</v>
          </cell>
          <cell r="IN256">
            <v>0</v>
          </cell>
          <cell r="IO256">
            <v>0</v>
          </cell>
          <cell r="IP256">
            <v>12050728</v>
          </cell>
          <cell r="IQ256">
            <v>0</v>
          </cell>
          <cell r="IR256">
            <v>3.7</v>
          </cell>
          <cell r="IS256">
            <v>10.220000000000001</v>
          </cell>
          <cell r="IT256">
            <v>178</v>
          </cell>
          <cell r="IU256">
            <v>5.4210000000000003</v>
          </cell>
          <cell r="IV256">
            <v>17.48</v>
          </cell>
          <cell r="IW256">
            <v>1122.7</v>
          </cell>
          <cell r="IX256">
            <v>0</v>
          </cell>
          <cell r="IY256">
            <v>48</v>
          </cell>
          <cell r="IZ256">
            <v>0</v>
          </cell>
          <cell r="JA256">
            <v>0</v>
          </cell>
          <cell r="JB256">
            <v>0</v>
          </cell>
          <cell r="JC256">
            <v>824</v>
          </cell>
          <cell r="JD256">
            <v>827</v>
          </cell>
          <cell r="JE256">
            <v>0</v>
          </cell>
          <cell r="JF256">
            <v>0</v>
          </cell>
          <cell r="JG256">
            <v>2.44</v>
          </cell>
          <cell r="JH256">
            <v>153.68</v>
          </cell>
          <cell r="JI256">
            <v>49.32</v>
          </cell>
          <cell r="JJ256">
            <v>38.119999999999997</v>
          </cell>
          <cell r="JK256">
            <v>66.239999999999995</v>
          </cell>
          <cell r="JL256">
            <v>52.06</v>
          </cell>
          <cell r="JM256">
            <v>41.14</v>
          </cell>
          <cell r="JN256">
            <v>66.239999999999995</v>
          </cell>
          <cell r="JO256">
            <v>159.44</v>
          </cell>
          <cell r="JP256">
            <v>16.34</v>
          </cell>
          <cell r="JQ256">
            <v>25.52</v>
          </cell>
          <cell r="JR256">
            <v>164</v>
          </cell>
          <cell r="JS256">
            <v>2</v>
          </cell>
          <cell r="JT256">
            <v>7635</v>
          </cell>
          <cell r="JU256">
            <v>5.3970000000000002</v>
          </cell>
          <cell r="JV256">
            <v>7864</v>
          </cell>
          <cell r="JW256">
            <v>1102.5999999999999</v>
          </cell>
          <cell r="JX256">
            <v>0.26</v>
          </cell>
          <cell r="JY256">
            <v>1985</v>
          </cell>
          <cell r="JZ256">
            <v>1755</v>
          </cell>
          <cell r="KA256">
            <v>851</v>
          </cell>
          <cell r="KB256">
            <v>1122.7</v>
          </cell>
          <cell r="KC256">
            <v>7826</v>
          </cell>
          <cell r="KD256">
            <v>8786250</v>
          </cell>
          <cell r="KE256">
            <v>0</v>
          </cell>
          <cell r="KF256">
            <v>369833</v>
          </cell>
          <cell r="KG256">
            <v>1247777</v>
          </cell>
        </row>
        <row r="257">
          <cell r="E257">
            <v>5976</v>
          </cell>
          <cell r="F257">
            <v>5976</v>
          </cell>
          <cell r="G257" t="str">
            <v>SHENANDOAH</v>
          </cell>
          <cell r="H257" t="str">
            <v>Shenandoah</v>
          </cell>
          <cell r="I257">
            <v>0</v>
          </cell>
          <cell r="J257">
            <v>0</v>
          </cell>
          <cell r="K257">
            <v>0</v>
          </cell>
          <cell r="L257">
            <v>5976</v>
          </cell>
          <cell r="M257">
            <v>6230880</v>
          </cell>
          <cell r="N257">
            <v>166292</v>
          </cell>
          <cell r="O257">
            <v>466440</v>
          </cell>
          <cell r="P257">
            <v>985000</v>
          </cell>
          <cell r="Q257">
            <v>165000</v>
          </cell>
          <cell r="R257">
            <v>135000</v>
          </cell>
          <cell r="S257">
            <v>295000</v>
          </cell>
          <cell r="T257">
            <v>347000</v>
          </cell>
          <cell r="U257">
            <v>220000</v>
          </cell>
          <cell r="V257">
            <v>8073744</v>
          </cell>
          <cell r="W257">
            <v>30247</v>
          </cell>
          <cell r="X257">
            <v>2474500</v>
          </cell>
          <cell r="Y257">
            <v>0</v>
          </cell>
          <cell r="Z257">
            <v>260000</v>
          </cell>
          <cell r="AA257">
            <v>1555000</v>
          </cell>
          <cell r="AB257">
            <v>21404103</v>
          </cell>
          <cell r="AC257">
            <v>0</v>
          </cell>
          <cell r="AD257">
            <v>927367</v>
          </cell>
          <cell r="AE257">
            <v>0</v>
          </cell>
          <cell r="AF257">
            <v>22331470</v>
          </cell>
          <cell r="AG257">
            <v>6119259</v>
          </cell>
          <cell r="AH257">
            <v>28450729</v>
          </cell>
          <cell r="AI257">
            <v>11432000</v>
          </cell>
          <cell r="AJ257">
            <v>528500</v>
          </cell>
          <cell r="AK257">
            <v>1430000</v>
          </cell>
          <cell r="AL257">
            <v>745000</v>
          </cell>
          <cell r="AM257">
            <v>670000</v>
          </cell>
          <cell r="AN257">
            <v>430000</v>
          </cell>
          <cell r="AO257">
            <v>2405000</v>
          </cell>
          <cell r="AP257">
            <v>745000</v>
          </cell>
          <cell r="AQ257">
            <v>0</v>
          </cell>
          <cell r="AR257">
            <v>6953500</v>
          </cell>
          <cell r="AS257">
            <v>775000</v>
          </cell>
          <cell r="AT257">
            <v>0</v>
          </cell>
          <cell r="AU257">
            <v>927367</v>
          </cell>
          <cell r="AV257">
            <v>583962</v>
          </cell>
          <cell r="AW257">
            <v>1511329</v>
          </cell>
          <cell r="AX257">
            <v>20671829</v>
          </cell>
          <cell r="AY257">
            <v>927367</v>
          </cell>
          <cell r="AZ257">
            <v>21599196</v>
          </cell>
          <cell r="BA257">
            <v>6851533</v>
          </cell>
          <cell r="BB257">
            <v>28450729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20</v>
          </cell>
          <cell r="BZ257">
            <v>2025</v>
          </cell>
          <cell r="CA257">
            <v>2029</v>
          </cell>
          <cell r="CB257">
            <v>10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20</v>
          </cell>
          <cell r="CN257">
            <v>2019</v>
          </cell>
          <cell r="CO257">
            <v>2027</v>
          </cell>
          <cell r="CP257">
            <v>1.34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3.45</v>
          </cell>
          <cell r="CY257">
            <v>0</v>
          </cell>
          <cell r="CZ257">
            <v>9</v>
          </cell>
          <cell r="DA257">
            <v>827208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9</v>
          </cell>
          <cell r="DI257">
            <v>619937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3768521</v>
          </cell>
          <cell r="DY257">
            <v>44971</v>
          </cell>
          <cell r="DZ257">
            <v>0</v>
          </cell>
          <cell r="EA257">
            <v>0</v>
          </cell>
          <cell r="EB257">
            <v>0</v>
          </cell>
          <cell r="EC257">
            <v>2060868</v>
          </cell>
          <cell r="ED257">
            <v>0</v>
          </cell>
          <cell r="EE257">
            <v>0</v>
          </cell>
          <cell r="EF257">
            <v>5874360</v>
          </cell>
          <cell r="EG257">
            <v>321000</v>
          </cell>
          <cell r="EH257">
            <v>0</v>
          </cell>
          <cell r="EI257">
            <v>5829389</v>
          </cell>
          <cell r="EJ257">
            <v>0</v>
          </cell>
          <cell r="EK257">
            <v>49134</v>
          </cell>
          <cell r="EL257">
            <v>49134</v>
          </cell>
          <cell r="EM257">
            <v>152671</v>
          </cell>
          <cell r="EN257">
            <v>201805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6397167</v>
          </cell>
          <cell r="EV257">
            <v>0</v>
          </cell>
          <cell r="EW257">
            <v>12.82666</v>
          </cell>
          <cell r="EX257">
            <v>0.70096000000000003</v>
          </cell>
          <cell r="EY257">
            <v>0</v>
          </cell>
          <cell r="EZ257">
            <v>0</v>
          </cell>
          <cell r="FA257">
            <v>0.1062</v>
          </cell>
          <cell r="FB257">
            <v>0.33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13.96382</v>
          </cell>
          <cell r="FH257">
            <v>0</v>
          </cell>
          <cell r="FI257">
            <v>0</v>
          </cell>
          <cell r="FJ257">
            <v>12.72945</v>
          </cell>
          <cell r="FK257">
            <v>9.7210000000000005E-2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10780175</v>
          </cell>
          <cell r="GK257">
            <v>7413</v>
          </cell>
          <cell r="GL257">
            <v>7688022</v>
          </cell>
          <cell r="GM257">
            <v>0</v>
          </cell>
          <cell r="GN257">
            <v>122715</v>
          </cell>
          <cell r="GO257">
            <v>1015729</v>
          </cell>
          <cell r="GP257">
            <v>380673</v>
          </cell>
          <cell r="GQ257">
            <v>0</v>
          </cell>
          <cell r="GR257">
            <v>62895</v>
          </cell>
          <cell r="GS257">
            <v>69533</v>
          </cell>
          <cell r="GT257">
            <v>0</v>
          </cell>
          <cell r="GU257">
            <v>232546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10780175</v>
          </cell>
          <cell r="HA257">
            <v>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569452</v>
          </cell>
          <cell r="HG257">
            <v>0</v>
          </cell>
          <cell r="HH257">
            <v>61588</v>
          </cell>
          <cell r="HI257">
            <v>200151</v>
          </cell>
          <cell r="HJ257">
            <v>0</v>
          </cell>
          <cell r="HK257">
            <v>0</v>
          </cell>
          <cell r="HL257">
            <v>0</v>
          </cell>
          <cell r="HM257">
            <v>0</v>
          </cell>
          <cell r="HN257">
            <v>8019041</v>
          </cell>
          <cell r="HO257">
            <v>0</v>
          </cell>
          <cell r="HP257">
            <v>92735</v>
          </cell>
          <cell r="HQ257">
            <v>989420</v>
          </cell>
          <cell r="HR257">
            <v>394012</v>
          </cell>
          <cell r="HS257">
            <v>0</v>
          </cell>
          <cell r="HT257">
            <v>65838</v>
          </cell>
          <cell r="HU257">
            <v>72785</v>
          </cell>
          <cell r="HV257">
            <v>0</v>
          </cell>
          <cell r="HW257">
            <v>288077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11169466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597418</v>
          </cell>
          <cell r="II257">
            <v>0</v>
          </cell>
          <cell r="IJ257">
            <v>75256</v>
          </cell>
          <cell r="IK257">
            <v>133613</v>
          </cell>
          <cell r="IL257">
            <v>0</v>
          </cell>
          <cell r="IM257">
            <v>0</v>
          </cell>
          <cell r="IN257">
            <v>0</v>
          </cell>
          <cell r="IO257">
            <v>0</v>
          </cell>
          <cell r="IP257">
            <v>11169466</v>
          </cell>
          <cell r="IQ257">
            <v>0</v>
          </cell>
          <cell r="IR257">
            <v>0</v>
          </cell>
          <cell r="IS257">
            <v>5.55</v>
          </cell>
          <cell r="IT257">
            <v>9</v>
          </cell>
          <cell r="IU257">
            <v>4.766</v>
          </cell>
          <cell r="IV257">
            <v>1.83</v>
          </cell>
          <cell r="IW257">
            <v>1057</v>
          </cell>
          <cell r="IX257">
            <v>0</v>
          </cell>
          <cell r="IY257">
            <v>28</v>
          </cell>
          <cell r="IZ257">
            <v>0</v>
          </cell>
          <cell r="JA257">
            <v>0</v>
          </cell>
          <cell r="JB257">
            <v>0</v>
          </cell>
          <cell r="JC257">
            <v>825</v>
          </cell>
          <cell r="JD257">
            <v>830</v>
          </cell>
          <cell r="JE257">
            <v>-0.5</v>
          </cell>
          <cell r="JF257">
            <v>-3818</v>
          </cell>
          <cell r="JG257">
            <v>2.48</v>
          </cell>
          <cell r="JH257">
            <v>129.59</v>
          </cell>
          <cell r="JI257">
            <v>20.55</v>
          </cell>
          <cell r="JJ257">
            <v>36.32</v>
          </cell>
          <cell r="JK257">
            <v>72.72</v>
          </cell>
          <cell r="JL257">
            <v>15.07</v>
          </cell>
          <cell r="JM257">
            <v>49.67</v>
          </cell>
          <cell r="JN257">
            <v>83.52</v>
          </cell>
          <cell r="JO257">
            <v>148.26</v>
          </cell>
          <cell r="JP257">
            <v>6.19</v>
          </cell>
          <cell r="JQ257">
            <v>1.88</v>
          </cell>
          <cell r="JR257">
            <v>7</v>
          </cell>
          <cell r="JS257">
            <v>0</v>
          </cell>
          <cell r="JT257">
            <v>7635</v>
          </cell>
          <cell r="JU257">
            <v>5.43</v>
          </cell>
          <cell r="JV257">
            <v>13863</v>
          </cell>
          <cell r="JW257">
            <v>1050.3</v>
          </cell>
          <cell r="JX257">
            <v>-1.7</v>
          </cell>
          <cell r="JY257">
            <v>-12980</v>
          </cell>
          <cell r="JZ257">
            <v>-11473</v>
          </cell>
          <cell r="KA257">
            <v>849</v>
          </cell>
          <cell r="KB257">
            <v>1057</v>
          </cell>
          <cell r="KC257">
            <v>7826</v>
          </cell>
          <cell r="KD257">
            <v>8272082</v>
          </cell>
          <cell r="KE257">
            <v>0</v>
          </cell>
          <cell r="KF257">
            <v>105651</v>
          </cell>
          <cell r="KG257">
            <v>1160283</v>
          </cell>
        </row>
        <row r="258">
          <cell r="E258">
            <v>5994</v>
          </cell>
          <cell r="F258">
            <v>5994</v>
          </cell>
          <cell r="G258" t="str">
            <v>SIBLEY-OCHEYEDAN</v>
          </cell>
          <cell r="H258" t="str">
            <v>Sibley-Ocheyedan</v>
          </cell>
          <cell r="I258">
            <v>0</v>
          </cell>
          <cell r="J258">
            <v>0</v>
          </cell>
          <cell r="K258">
            <v>0</v>
          </cell>
          <cell r="L258">
            <v>5994</v>
          </cell>
          <cell r="M258">
            <v>4117772</v>
          </cell>
          <cell r="N258">
            <v>38221</v>
          </cell>
          <cell r="O258">
            <v>421069</v>
          </cell>
          <cell r="P258">
            <v>350000</v>
          </cell>
          <cell r="Q258">
            <v>64500</v>
          </cell>
          <cell r="R258">
            <v>275000</v>
          </cell>
          <cell r="S258">
            <v>252000</v>
          </cell>
          <cell r="T258">
            <v>962532</v>
          </cell>
          <cell r="U258">
            <v>0</v>
          </cell>
          <cell r="V258">
            <v>4595729</v>
          </cell>
          <cell r="W258">
            <v>14580</v>
          </cell>
          <cell r="X258">
            <v>201000</v>
          </cell>
          <cell r="Y258">
            <v>0</v>
          </cell>
          <cell r="Z258">
            <v>150000</v>
          </cell>
          <cell r="AA258">
            <v>425000</v>
          </cell>
          <cell r="AB258">
            <v>11867403</v>
          </cell>
          <cell r="AC258">
            <v>0</v>
          </cell>
          <cell r="AD258">
            <v>359638</v>
          </cell>
          <cell r="AE258">
            <v>0</v>
          </cell>
          <cell r="AF258">
            <v>12227041</v>
          </cell>
          <cell r="AG258">
            <v>4693116</v>
          </cell>
          <cell r="AH258">
            <v>16920157</v>
          </cell>
          <cell r="AI258">
            <v>6851000</v>
          </cell>
          <cell r="AJ258">
            <v>380000</v>
          </cell>
          <cell r="AK258">
            <v>675000</v>
          </cell>
          <cell r="AL258">
            <v>647000</v>
          </cell>
          <cell r="AM258">
            <v>492000</v>
          </cell>
          <cell r="AN258">
            <v>223000</v>
          </cell>
          <cell r="AO258">
            <v>1566000</v>
          </cell>
          <cell r="AP258">
            <v>740000</v>
          </cell>
          <cell r="AQ258">
            <v>0</v>
          </cell>
          <cell r="AR258">
            <v>4723000</v>
          </cell>
          <cell r="AS258">
            <v>700000</v>
          </cell>
          <cell r="AT258">
            <v>1000000</v>
          </cell>
          <cell r="AU258">
            <v>334638</v>
          </cell>
          <cell r="AV258">
            <v>367286</v>
          </cell>
          <cell r="AW258">
            <v>1701924</v>
          </cell>
          <cell r="AX258">
            <v>13975924</v>
          </cell>
          <cell r="AY258">
            <v>339638</v>
          </cell>
          <cell r="AZ258">
            <v>14315562</v>
          </cell>
          <cell r="BA258">
            <v>2604595</v>
          </cell>
          <cell r="BB258">
            <v>16920157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</v>
          </cell>
          <cell r="BZ258">
            <v>2025</v>
          </cell>
          <cell r="CA258">
            <v>2029</v>
          </cell>
          <cell r="CB258">
            <v>10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20</v>
          </cell>
          <cell r="CN258">
            <v>2017</v>
          </cell>
          <cell r="CO258">
            <v>2026</v>
          </cell>
          <cell r="CP258">
            <v>0.67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2.7</v>
          </cell>
          <cell r="CY258">
            <v>0</v>
          </cell>
          <cell r="CZ258">
            <v>5</v>
          </cell>
          <cell r="DA258">
            <v>531312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5</v>
          </cell>
          <cell r="DI258">
            <v>274103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3134883</v>
          </cell>
          <cell r="DY258">
            <v>195677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3330560</v>
          </cell>
          <cell r="EG258">
            <v>650000</v>
          </cell>
          <cell r="EH258">
            <v>0</v>
          </cell>
          <cell r="EI258">
            <v>3134883</v>
          </cell>
          <cell r="EJ258">
            <v>0</v>
          </cell>
          <cell r="EK258">
            <v>40427</v>
          </cell>
          <cell r="EL258">
            <v>40427</v>
          </cell>
          <cell r="EM258">
            <v>135006</v>
          </cell>
          <cell r="EN258">
            <v>175433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4155991</v>
          </cell>
          <cell r="EV258">
            <v>0</v>
          </cell>
          <cell r="EW258">
            <v>8.8487799999999996</v>
          </cell>
          <cell r="EX258">
            <v>1.7355700000000001</v>
          </cell>
          <cell r="EY258">
            <v>0</v>
          </cell>
          <cell r="EZ258">
            <v>0</v>
          </cell>
          <cell r="FA258">
            <v>9.8820000000000005E-2</v>
          </cell>
          <cell r="FB258">
            <v>0.33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11.013170000000001</v>
          </cell>
          <cell r="FH258">
            <v>0</v>
          </cell>
          <cell r="FI258">
            <v>0</v>
          </cell>
          <cell r="FJ258">
            <v>8.3704800000000006</v>
          </cell>
          <cell r="FK258">
            <v>0.4783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7454944</v>
          </cell>
          <cell r="GK258">
            <v>7413</v>
          </cell>
          <cell r="GL258">
            <v>5263230</v>
          </cell>
          <cell r="GM258">
            <v>0</v>
          </cell>
          <cell r="GN258">
            <v>241879</v>
          </cell>
          <cell r="GO258">
            <v>530178</v>
          </cell>
          <cell r="GP258">
            <v>258527</v>
          </cell>
          <cell r="GQ258">
            <v>0</v>
          </cell>
          <cell r="GR258">
            <v>44025</v>
          </cell>
          <cell r="GS258">
            <v>49317</v>
          </cell>
          <cell r="GT258">
            <v>0</v>
          </cell>
          <cell r="GU258">
            <v>256559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7454944</v>
          </cell>
          <cell r="HA258">
            <v>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414427</v>
          </cell>
          <cell r="HG258">
            <v>0</v>
          </cell>
          <cell r="HH258">
            <v>47074</v>
          </cell>
          <cell r="HI258">
            <v>118608</v>
          </cell>
          <cell r="HJ258">
            <v>0</v>
          </cell>
          <cell r="HK258">
            <v>0</v>
          </cell>
          <cell r="HL258">
            <v>0</v>
          </cell>
          <cell r="HM258">
            <v>0</v>
          </cell>
          <cell r="HN258">
            <v>5260515</v>
          </cell>
          <cell r="HO258">
            <v>55347</v>
          </cell>
          <cell r="HP258">
            <v>225775</v>
          </cell>
          <cell r="HQ258">
            <v>584994</v>
          </cell>
          <cell r="HR258">
            <v>260709</v>
          </cell>
          <cell r="HS258">
            <v>0</v>
          </cell>
          <cell r="HT258">
            <v>44402</v>
          </cell>
          <cell r="HU258">
            <v>49720</v>
          </cell>
          <cell r="HV258">
            <v>0</v>
          </cell>
          <cell r="HW258">
            <v>254229</v>
          </cell>
          <cell r="HX258">
            <v>0</v>
          </cell>
          <cell r="HY258">
            <v>0</v>
          </cell>
          <cell r="HZ258">
            <v>0</v>
          </cell>
          <cell r="IA258">
            <v>-29652</v>
          </cell>
          <cell r="IB258">
            <v>7506921</v>
          </cell>
          <cell r="IC258">
            <v>0</v>
          </cell>
          <cell r="ID258">
            <v>0</v>
          </cell>
          <cell r="IE258">
            <v>0</v>
          </cell>
          <cell r="IF258">
            <v>0</v>
          </cell>
          <cell r="IG258">
            <v>0</v>
          </cell>
          <cell r="IH258">
            <v>421282</v>
          </cell>
          <cell r="II258">
            <v>0</v>
          </cell>
          <cell r="IJ258">
            <v>57729</v>
          </cell>
          <cell r="IK258">
            <v>156518</v>
          </cell>
          <cell r="IL258">
            <v>0</v>
          </cell>
          <cell r="IM258">
            <v>0</v>
          </cell>
          <cell r="IN258">
            <v>0</v>
          </cell>
          <cell r="IO258">
            <v>0</v>
          </cell>
          <cell r="IP258">
            <v>7506921</v>
          </cell>
          <cell r="IQ258">
            <v>0</v>
          </cell>
          <cell r="IR258">
            <v>0</v>
          </cell>
          <cell r="IS258">
            <v>15.09</v>
          </cell>
          <cell r="IT258">
            <v>22</v>
          </cell>
          <cell r="IU258">
            <v>3.8010000000000002</v>
          </cell>
          <cell r="IV258">
            <v>10.68</v>
          </cell>
          <cell r="IW258">
            <v>648.79999999999995</v>
          </cell>
          <cell r="IX258">
            <v>0</v>
          </cell>
          <cell r="IY258">
            <v>24.5</v>
          </cell>
          <cell r="IZ258">
            <v>0</v>
          </cell>
          <cell r="JA258">
            <v>0</v>
          </cell>
          <cell r="JB258">
            <v>0</v>
          </cell>
          <cell r="JC258">
            <v>501</v>
          </cell>
          <cell r="JD258">
            <v>513</v>
          </cell>
          <cell r="JE258">
            <v>6.5</v>
          </cell>
          <cell r="JF258">
            <v>48185</v>
          </cell>
          <cell r="JG258">
            <v>1.37</v>
          </cell>
          <cell r="JH258">
            <v>76.62</v>
          </cell>
          <cell r="JI258">
            <v>10.96</v>
          </cell>
          <cell r="JJ258">
            <v>29.66</v>
          </cell>
          <cell r="JK258">
            <v>36</v>
          </cell>
          <cell r="JL258">
            <v>17.809999999999999</v>
          </cell>
          <cell r="JM258">
            <v>23.61</v>
          </cell>
          <cell r="JN258">
            <v>30.96</v>
          </cell>
          <cell r="JO258">
            <v>72.38</v>
          </cell>
          <cell r="JP258">
            <v>15.63</v>
          </cell>
          <cell r="JQ258">
            <v>10.63</v>
          </cell>
          <cell r="JR258">
            <v>25</v>
          </cell>
          <cell r="JS258">
            <v>0</v>
          </cell>
          <cell r="JT258">
            <v>7635</v>
          </cell>
          <cell r="JU258">
            <v>3.577</v>
          </cell>
          <cell r="JV258">
            <v>11936</v>
          </cell>
          <cell r="JW258">
            <v>689</v>
          </cell>
          <cell r="JX258">
            <v>-0.05</v>
          </cell>
          <cell r="JY258">
            <v>-382</v>
          </cell>
          <cell r="JZ258">
            <v>-337</v>
          </cell>
          <cell r="KA258">
            <v>478</v>
          </cell>
          <cell r="KB258">
            <v>648.79999999999995</v>
          </cell>
          <cell r="KC258">
            <v>7826</v>
          </cell>
          <cell r="KD258">
            <v>5077509</v>
          </cell>
          <cell r="KE258">
            <v>235611</v>
          </cell>
          <cell r="KF258">
            <v>233504</v>
          </cell>
          <cell r="KG258">
            <v>566446</v>
          </cell>
        </row>
        <row r="259">
          <cell r="E259">
            <v>6003</v>
          </cell>
          <cell r="F259">
            <v>6003</v>
          </cell>
          <cell r="G259" t="str">
            <v>SIDNEY</v>
          </cell>
          <cell r="H259" t="str">
            <v>Sidney</v>
          </cell>
          <cell r="I259">
            <v>0</v>
          </cell>
          <cell r="J259">
            <v>0</v>
          </cell>
          <cell r="K259">
            <v>0</v>
          </cell>
          <cell r="L259">
            <v>6003</v>
          </cell>
          <cell r="M259">
            <v>2969458</v>
          </cell>
          <cell r="N259">
            <v>64591</v>
          </cell>
          <cell r="O259">
            <v>420860</v>
          </cell>
          <cell r="P259">
            <v>788000</v>
          </cell>
          <cell r="Q259">
            <v>98955</v>
          </cell>
          <cell r="R259">
            <v>85000</v>
          </cell>
          <cell r="S259">
            <v>93260</v>
          </cell>
          <cell r="T259">
            <v>390340</v>
          </cell>
          <cell r="U259">
            <v>0</v>
          </cell>
          <cell r="V259">
            <v>2823636</v>
          </cell>
          <cell r="W259">
            <v>8541</v>
          </cell>
          <cell r="X259">
            <v>517900</v>
          </cell>
          <cell r="Y259">
            <v>0</v>
          </cell>
          <cell r="Z259">
            <v>114000</v>
          </cell>
          <cell r="AA259">
            <v>585000</v>
          </cell>
          <cell r="AB259">
            <v>8959541</v>
          </cell>
          <cell r="AC259">
            <v>0</v>
          </cell>
          <cell r="AD259">
            <v>229800</v>
          </cell>
          <cell r="AE259">
            <v>0</v>
          </cell>
          <cell r="AF259">
            <v>9189341</v>
          </cell>
          <cell r="AG259">
            <v>3831373</v>
          </cell>
          <cell r="AH259">
            <v>13020714</v>
          </cell>
          <cell r="AI259">
            <v>5127015</v>
          </cell>
          <cell r="AJ259">
            <v>181200</v>
          </cell>
          <cell r="AK259">
            <v>169025</v>
          </cell>
          <cell r="AL259">
            <v>196915</v>
          </cell>
          <cell r="AM259">
            <v>320700</v>
          </cell>
          <cell r="AN259">
            <v>124860</v>
          </cell>
          <cell r="AO259">
            <v>1028850</v>
          </cell>
          <cell r="AP259">
            <v>467950</v>
          </cell>
          <cell r="AQ259">
            <v>0</v>
          </cell>
          <cell r="AR259">
            <v>2489500</v>
          </cell>
          <cell r="AS259">
            <v>300750</v>
          </cell>
          <cell r="AT259">
            <v>338000</v>
          </cell>
          <cell r="AU259">
            <v>742525</v>
          </cell>
          <cell r="AV259">
            <v>212089</v>
          </cell>
          <cell r="AW259">
            <v>1292614</v>
          </cell>
          <cell r="AX259">
            <v>9209879</v>
          </cell>
          <cell r="AY259">
            <v>229800</v>
          </cell>
          <cell r="AZ259">
            <v>9439679</v>
          </cell>
          <cell r="BA259">
            <v>3581035</v>
          </cell>
          <cell r="BB259">
            <v>13020714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</v>
          </cell>
          <cell r="BZ259">
            <v>2022</v>
          </cell>
          <cell r="CA259">
            <v>2026</v>
          </cell>
          <cell r="CB259">
            <v>10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</v>
          </cell>
          <cell r="CN259">
            <v>2018</v>
          </cell>
          <cell r="CO259">
            <v>2027</v>
          </cell>
          <cell r="CP259">
            <v>1.34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3.35</v>
          </cell>
          <cell r="CY259">
            <v>0</v>
          </cell>
          <cell r="CZ259">
            <v>9</v>
          </cell>
          <cell r="DA259">
            <v>304431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10</v>
          </cell>
          <cell r="DI259">
            <v>294296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1649533</v>
          </cell>
          <cell r="DY259">
            <v>14085</v>
          </cell>
          <cell r="DZ259">
            <v>0</v>
          </cell>
          <cell r="EA259">
            <v>0</v>
          </cell>
          <cell r="EB259">
            <v>0</v>
          </cell>
          <cell r="EC259">
            <v>237950</v>
          </cell>
          <cell r="ED259">
            <v>100000</v>
          </cell>
          <cell r="EE259">
            <v>0</v>
          </cell>
          <cell r="EF259">
            <v>2001568</v>
          </cell>
          <cell r="EG259">
            <v>318500</v>
          </cell>
          <cell r="EH259">
            <v>0</v>
          </cell>
          <cell r="EI259">
            <v>1987483</v>
          </cell>
          <cell r="EJ259">
            <v>0</v>
          </cell>
          <cell r="EK259">
            <v>38055</v>
          </cell>
          <cell r="EL259">
            <v>38055</v>
          </cell>
          <cell r="EM259">
            <v>72476</v>
          </cell>
          <cell r="EN259">
            <v>110531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603450</v>
          </cell>
          <cell r="ET259">
            <v>0</v>
          </cell>
          <cell r="EU259">
            <v>3034048</v>
          </cell>
          <cell r="EV259">
            <v>0</v>
          </cell>
          <cell r="EW259">
            <v>9.1136300000000006</v>
          </cell>
          <cell r="EX259">
            <v>1.45021</v>
          </cell>
          <cell r="EY259">
            <v>0</v>
          </cell>
          <cell r="EZ259">
            <v>0</v>
          </cell>
          <cell r="FA259">
            <v>0.17327000000000001</v>
          </cell>
          <cell r="FB259">
            <v>0.33</v>
          </cell>
          <cell r="FC259">
            <v>0</v>
          </cell>
          <cell r="FD259">
            <v>0</v>
          </cell>
          <cell r="FE259">
            <v>2.7476600000000002</v>
          </cell>
          <cell r="FF259">
            <v>0</v>
          </cell>
          <cell r="FG259">
            <v>13.814769999999999</v>
          </cell>
          <cell r="FH259">
            <v>0</v>
          </cell>
          <cell r="FI259">
            <v>0</v>
          </cell>
          <cell r="FJ259">
            <v>9.0495000000000001</v>
          </cell>
          <cell r="FK259">
            <v>6.4130000000000006E-2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4076869</v>
          </cell>
          <cell r="GK259">
            <v>7413</v>
          </cell>
          <cell r="GL259">
            <v>2748740</v>
          </cell>
          <cell r="GM259">
            <v>0</v>
          </cell>
          <cell r="GN259">
            <v>195436</v>
          </cell>
          <cell r="GO259">
            <v>382733</v>
          </cell>
          <cell r="GP259">
            <v>136960</v>
          </cell>
          <cell r="GQ259">
            <v>766</v>
          </cell>
          <cell r="GR259">
            <v>22394</v>
          </cell>
          <cell r="GS259">
            <v>24757</v>
          </cell>
          <cell r="GT259">
            <v>0</v>
          </cell>
          <cell r="GU259">
            <v>128233</v>
          </cell>
          <cell r="GV259">
            <v>0</v>
          </cell>
          <cell r="GW259">
            <v>0</v>
          </cell>
          <cell r="GX259">
            <v>0</v>
          </cell>
          <cell r="GY259">
            <v>-7227</v>
          </cell>
          <cell r="GZ259">
            <v>4076869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219679</v>
          </cell>
          <cell r="HG259">
            <v>0</v>
          </cell>
          <cell r="HH259">
            <v>23986</v>
          </cell>
          <cell r="HI259">
            <v>100076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2947110</v>
          </cell>
          <cell r="HO259">
            <v>0</v>
          </cell>
          <cell r="HP259">
            <v>222606</v>
          </cell>
          <cell r="HQ259">
            <v>448327</v>
          </cell>
          <cell r="HR259">
            <v>148510</v>
          </cell>
          <cell r="HS259">
            <v>0</v>
          </cell>
          <cell r="HT259">
            <v>23998</v>
          </cell>
          <cell r="HU259">
            <v>26530</v>
          </cell>
          <cell r="HV259">
            <v>0</v>
          </cell>
          <cell r="HW259">
            <v>34182</v>
          </cell>
          <cell r="HX259">
            <v>0</v>
          </cell>
          <cell r="HY259">
            <v>0</v>
          </cell>
          <cell r="HZ259">
            <v>0</v>
          </cell>
          <cell r="IA259">
            <v>0</v>
          </cell>
          <cell r="IB259">
            <v>4322966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232969</v>
          </cell>
          <cell r="II259">
            <v>0</v>
          </cell>
          <cell r="IJ259">
            <v>29473</v>
          </cell>
          <cell r="IK259">
            <v>91620</v>
          </cell>
          <cell r="IL259">
            <v>0</v>
          </cell>
          <cell r="IM259">
            <v>0</v>
          </cell>
          <cell r="IN259">
            <v>0</v>
          </cell>
          <cell r="IO259">
            <v>0</v>
          </cell>
          <cell r="IP259">
            <v>4322966</v>
          </cell>
          <cell r="IQ259">
            <v>0</v>
          </cell>
          <cell r="IR259">
            <v>0</v>
          </cell>
          <cell r="IS259">
            <v>26.86</v>
          </cell>
          <cell r="IT259">
            <v>0</v>
          </cell>
          <cell r="IU259">
            <v>2.0859999999999999</v>
          </cell>
          <cell r="IV259">
            <v>0.21</v>
          </cell>
          <cell r="IW259">
            <v>389</v>
          </cell>
          <cell r="IX259">
            <v>0</v>
          </cell>
          <cell r="IY259">
            <v>8</v>
          </cell>
          <cell r="IZ259">
            <v>0</v>
          </cell>
          <cell r="JA259">
            <v>0</v>
          </cell>
          <cell r="JB259">
            <v>0</v>
          </cell>
          <cell r="JC259">
            <v>311</v>
          </cell>
          <cell r="JD259">
            <v>298</v>
          </cell>
          <cell r="JE259">
            <v>0</v>
          </cell>
          <cell r="JF259">
            <v>0</v>
          </cell>
          <cell r="JG259">
            <v>0.9</v>
          </cell>
          <cell r="JH259">
            <v>58.72</v>
          </cell>
          <cell r="JI259">
            <v>27.4</v>
          </cell>
          <cell r="JJ259">
            <v>13.32</v>
          </cell>
          <cell r="JK259">
            <v>18</v>
          </cell>
          <cell r="JL259">
            <v>16.440000000000001</v>
          </cell>
          <cell r="JM259">
            <v>11.51</v>
          </cell>
          <cell r="JN259">
            <v>21.6</v>
          </cell>
          <cell r="JO259">
            <v>49.55</v>
          </cell>
          <cell r="JP259">
            <v>25.3</v>
          </cell>
          <cell r="JQ259">
            <v>0.21</v>
          </cell>
          <cell r="JR259">
            <v>0</v>
          </cell>
          <cell r="JS259">
            <v>0</v>
          </cell>
          <cell r="JT259">
            <v>7635</v>
          </cell>
          <cell r="JU259">
            <v>2.2669999999999999</v>
          </cell>
          <cell r="JV259">
            <v>0</v>
          </cell>
          <cell r="JW259">
            <v>386</v>
          </cell>
          <cell r="JX259">
            <v>0</v>
          </cell>
          <cell r="JY259">
            <v>0</v>
          </cell>
          <cell r="JZ259">
            <v>0</v>
          </cell>
          <cell r="KA259">
            <v>308</v>
          </cell>
          <cell r="KB259">
            <v>389</v>
          </cell>
          <cell r="KC259">
            <v>7826</v>
          </cell>
          <cell r="KD259">
            <v>3044314</v>
          </cell>
          <cell r="KE259">
            <v>0</v>
          </cell>
          <cell r="KF259">
            <v>217383</v>
          </cell>
          <cell r="KG259">
            <v>387778</v>
          </cell>
        </row>
        <row r="260">
          <cell r="E260">
            <v>6012</v>
          </cell>
          <cell r="F260">
            <v>6012</v>
          </cell>
          <cell r="G260" t="str">
            <v>SIGOURNEY</v>
          </cell>
          <cell r="H260" t="str">
            <v>Sigourney</v>
          </cell>
          <cell r="I260">
            <v>0</v>
          </cell>
          <cell r="J260">
            <v>0</v>
          </cell>
          <cell r="K260">
            <v>0</v>
          </cell>
          <cell r="L260">
            <v>6012</v>
          </cell>
          <cell r="M260">
            <v>2546144</v>
          </cell>
          <cell r="N260">
            <v>48843</v>
          </cell>
          <cell r="O260">
            <v>31171</v>
          </cell>
          <cell r="P260">
            <v>525000</v>
          </cell>
          <cell r="Q260">
            <v>180800</v>
          </cell>
          <cell r="R260">
            <v>170000</v>
          </cell>
          <cell r="S260">
            <v>236000</v>
          </cell>
          <cell r="T260">
            <v>110000</v>
          </cell>
          <cell r="U260">
            <v>0</v>
          </cell>
          <cell r="V260">
            <v>4480098</v>
          </cell>
          <cell r="W260">
            <v>17400</v>
          </cell>
          <cell r="X260">
            <v>665000</v>
          </cell>
          <cell r="Y260">
            <v>48000</v>
          </cell>
          <cell r="Z260">
            <v>115000</v>
          </cell>
          <cell r="AA260">
            <v>485000</v>
          </cell>
          <cell r="AB260">
            <v>9658456</v>
          </cell>
          <cell r="AC260">
            <v>740000</v>
          </cell>
          <cell r="AD260">
            <v>0</v>
          </cell>
          <cell r="AE260">
            <v>0</v>
          </cell>
          <cell r="AF260">
            <v>10398456</v>
          </cell>
          <cell r="AG260">
            <v>9478119</v>
          </cell>
          <cell r="AH260">
            <v>19876575</v>
          </cell>
          <cell r="AI260">
            <v>6195000</v>
          </cell>
          <cell r="AJ260">
            <v>165000</v>
          </cell>
          <cell r="AK260">
            <v>500000</v>
          </cell>
          <cell r="AL260">
            <v>317000</v>
          </cell>
          <cell r="AM260">
            <v>440000</v>
          </cell>
          <cell r="AN260">
            <v>250000</v>
          </cell>
          <cell r="AO260">
            <v>945000</v>
          </cell>
          <cell r="AP260">
            <v>370000</v>
          </cell>
          <cell r="AQ260">
            <v>0</v>
          </cell>
          <cell r="AR260">
            <v>2987000</v>
          </cell>
          <cell r="AS260">
            <v>500000</v>
          </cell>
          <cell r="AT260">
            <v>4450000</v>
          </cell>
          <cell r="AU260">
            <v>740000</v>
          </cell>
          <cell r="AV260">
            <v>303178</v>
          </cell>
          <cell r="AW260">
            <v>5493178</v>
          </cell>
          <cell r="AX260">
            <v>15175178</v>
          </cell>
          <cell r="AY260">
            <v>740000</v>
          </cell>
          <cell r="AZ260">
            <v>15915178</v>
          </cell>
          <cell r="BA260">
            <v>3961397</v>
          </cell>
          <cell r="BB260">
            <v>19876575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</v>
          </cell>
          <cell r="BZ260">
            <v>2025</v>
          </cell>
          <cell r="CA260">
            <v>2029</v>
          </cell>
          <cell r="CB260">
            <v>10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2017</v>
          </cell>
          <cell r="CO260">
            <v>2026</v>
          </cell>
          <cell r="CP260">
            <v>1.34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2.7</v>
          </cell>
          <cell r="CY260">
            <v>0</v>
          </cell>
          <cell r="CZ260">
            <v>2</v>
          </cell>
          <cell r="DA260">
            <v>441621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305478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1906338</v>
          </cell>
          <cell r="DY260">
            <v>255582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2161920</v>
          </cell>
          <cell r="EG260">
            <v>50000</v>
          </cell>
          <cell r="EH260">
            <v>0</v>
          </cell>
          <cell r="EI260">
            <v>1906338</v>
          </cell>
          <cell r="EJ260">
            <v>221346</v>
          </cell>
          <cell r="EK260">
            <v>84132</v>
          </cell>
          <cell r="EL260">
            <v>305478</v>
          </cell>
          <cell r="EM260">
            <v>75230</v>
          </cell>
          <cell r="EN260">
            <v>380708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2592629</v>
          </cell>
          <cell r="EV260">
            <v>0</v>
          </cell>
          <cell r="EW260">
            <v>9.4834099999999992</v>
          </cell>
          <cell r="EX260">
            <v>0.21933</v>
          </cell>
          <cell r="EY260">
            <v>0</v>
          </cell>
          <cell r="EZ260">
            <v>0</v>
          </cell>
          <cell r="FA260">
            <v>1.34</v>
          </cell>
          <cell r="FB260">
            <v>0.33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11.37274</v>
          </cell>
          <cell r="FH260">
            <v>0</v>
          </cell>
          <cell r="FI260">
            <v>0</v>
          </cell>
          <cell r="FJ260">
            <v>8.3622800000000002</v>
          </cell>
          <cell r="FK260">
            <v>1.12113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5710411</v>
          </cell>
          <cell r="GK260">
            <v>7413</v>
          </cell>
          <cell r="GL260">
            <v>3992642</v>
          </cell>
          <cell r="GM260">
            <v>24876</v>
          </cell>
          <cell r="GN260">
            <v>271931</v>
          </cell>
          <cell r="GO260">
            <v>390294</v>
          </cell>
          <cell r="GP260">
            <v>190134</v>
          </cell>
          <cell r="GQ260">
            <v>0</v>
          </cell>
          <cell r="GR260">
            <v>32518</v>
          </cell>
          <cell r="GS260">
            <v>35736</v>
          </cell>
          <cell r="GT260">
            <v>0</v>
          </cell>
          <cell r="GU260">
            <v>155698</v>
          </cell>
          <cell r="GV260">
            <v>0</v>
          </cell>
          <cell r="GW260">
            <v>0</v>
          </cell>
          <cell r="GX260">
            <v>0</v>
          </cell>
          <cell r="GY260">
            <v>-7048</v>
          </cell>
          <cell r="GZ260">
            <v>5710411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297136</v>
          </cell>
          <cell r="HG260">
            <v>0</v>
          </cell>
          <cell r="HH260">
            <v>34790</v>
          </cell>
          <cell r="HI260">
            <v>103782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4216811</v>
          </cell>
          <cell r="HO260">
            <v>0</v>
          </cell>
          <cell r="HP260">
            <v>238571</v>
          </cell>
          <cell r="HQ260">
            <v>437256</v>
          </cell>
          <cell r="HR260">
            <v>201951</v>
          </cell>
          <cell r="HS260">
            <v>0</v>
          </cell>
          <cell r="HT260">
            <v>34301</v>
          </cell>
          <cell r="HU260">
            <v>37702</v>
          </cell>
          <cell r="HV260">
            <v>0</v>
          </cell>
          <cell r="HW260">
            <v>163768</v>
          </cell>
          <cell r="HX260">
            <v>0</v>
          </cell>
          <cell r="HY260">
            <v>0</v>
          </cell>
          <cell r="HZ260">
            <v>0</v>
          </cell>
          <cell r="IA260">
            <v>-215</v>
          </cell>
          <cell r="IB260">
            <v>5982178</v>
          </cell>
          <cell r="IC260">
            <v>0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308375</v>
          </cell>
          <cell r="II260">
            <v>0</v>
          </cell>
          <cell r="IJ260">
            <v>42887</v>
          </cell>
          <cell r="IK260">
            <v>118343</v>
          </cell>
          <cell r="IL260">
            <v>0</v>
          </cell>
          <cell r="IM260">
            <v>0</v>
          </cell>
          <cell r="IN260">
            <v>0</v>
          </cell>
          <cell r="IO260">
            <v>0</v>
          </cell>
          <cell r="IP260">
            <v>5982178</v>
          </cell>
          <cell r="IQ260">
            <v>0</v>
          </cell>
          <cell r="IR260">
            <v>0</v>
          </cell>
          <cell r="IS260">
            <v>28.71</v>
          </cell>
          <cell r="IT260">
            <v>0</v>
          </cell>
          <cell r="IU260">
            <v>2.5369999999999999</v>
          </cell>
          <cell r="IV260">
            <v>0</v>
          </cell>
          <cell r="IW260">
            <v>564.29999999999995</v>
          </cell>
          <cell r="IX260">
            <v>0</v>
          </cell>
          <cell r="IY260">
            <v>10</v>
          </cell>
          <cell r="IZ260">
            <v>0</v>
          </cell>
          <cell r="JA260">
            <v>0</v>
          </cell>
          <cell r="JB260">
            <v>0</v>
          </cell>
          <cell r="JC260">
            <v>474</v>
          </cell>
          <cell r="JD260">
            <v>460</v>
          </cell>
          <cell r="JE260">
            <v>-0.5</v>
          </cell>
          <cell r="JF260">
            <v>-3818</v>
          </cell>
          <cell r="JG260">
            <v>1.45</v>
          </cell>
          <cell r="JH260">
            <v>57.27</v>
          </cell>
          <cell r="JI260">
            <v>5.48</v>
          </cell>
          <cell r="JJ260">
            <v>19.39</v>
          </cell>
          <cell r="JK260">
            <v>32.4</v>
          </cell>
          <cell r="JL260">
            <v>8.2200000000000006</v>
          </cell>
          <cell r="JM260">
            <v>21.18</v>
          </cell>
          <cell r="JN260">
            <v>33.119999999999997</v>
          </cell>
          <cell r="JO260">
            <v>62.52</v>
          </cell>
          <cell r="JP260">
            <v>25.06</v>
          </cell>
          <cell r="JQ260">
            <v>0.21</v>
          </cell>
          <cell r="JR260">
            <v>1</v>
          </cell>
          <cell r="JS260">
            <v>0</v>
          </cell>
          <cell r="JT260">
            <v>7635</v>
          </cell>
          <cell r="JU260">
            <v>2.5419999999999998</v>
          </cell>
          <cell r="JV260">
            <v>14734</v>
          </cell>
          <cell r="JW260">
            <v>552.29999999999995</v>
          </cell>
          <cell r="JX260">
            <v>3.851</v>
          </cell>
          <cell r="JY260">
            <v>29402</v>
          </cell>
          <cell r="JZ260">
            <v>25990</v>
          </cell>
          <cell r="KA260">
            <v>492</v>
          </cell>
          <cell r="KB260">
            <v>564.29999999999995</v>
          </cell>
          <cell r="KC260">
            <v>7826</v>
          </cell>
          <cell r="KD260">
            <v>4416212</v>
          </cell>
          <cell r="KE260">
            <v>0</v>
          </cell>
          <cell r="KF260">
            <v>217657</v>
          </cell>
          <cell r="KG260">
            <v>489282</v>
          </cell>
        </row>
        <row r="261">
          <cell r="E261">
            <v>6030</v>
          </cell>
          <cell r="F261">
            <v>6030</v>
          </cell>
          <cell r="G261" t="str">
            <v>SIOUX CENTER</v>
          </cell>
          <cell r="H261" t="str">
            <v>Sioux Center</v>
          </cell>
          <cell r="I261">
            <v>0</v>
          </cell>
          <cell r="J261">
            <v>0</v>
          </cell>
          <cell r="K261">
            <v>0</v>
          </cell>
          <cell r="L261">
            <v>6030</v>
          </cell>
          <cell r="M261">
            <v>11281491</v>
          </cell>
          <cell r="N261">
            <v>75617</v>
          </cell>
          <cell r="O261">
            <v>676273</v>
          </cell>
          <cell r="P261">
            <v>936559</v>
          </cell>
          <cell r="Q261">
            <v>246000</v>
          </cell>
          <cell r="R261">
            <v>425000</v>
          </cell>
          <cell r="S261">
            <v>250000</v>
          </cell>
          <cell r="T261">
            <v>263800</v>
          </cell>
          <cell r="U261">
            <v>0</v>
          </cell>
          <cell r="V261">
            <v>13005968</v>
          </cell>
          <cell r="W261">
            <v>45880</v>
          </cell>
          <cell r="X261">
            <v>2232125</v>
          </cell>
          <cell r="Y261">
            <v>232559</v>
          </cell>
          <cell r="Z261">
            <v>207705</v>
          </cell>
          <cell r="AA261">
            <v>1157833</v>
          </cell>
          <cell r="AB261">
            <v>31036810</v>
          </cell>
          <cell r="AC261">
            <v>0</v>
          </cell>
          <cell r="AD261">
            <v>1520000</v>
          </cell>
          <cell r="AE261">
            <v>0</v>
          </cell>
          <cell r="AF261">
            <v>32510930</v>
          </cell>
          <cell r="AG261">
            <v>7606454</v>
          </cell>
          <cell r="AH261">
            <v>40117384</v>
          </cell>
          <cell r="AI261">
            <v>14600000</v>
          </cell>
          <cell r="AJ261">
            <v>850000</v>
          </cell>
          <cell r="AK261">
            <v>1920750</v>
          </cell>
          <cell r="AL261">
            <v>595000</v>
          </cell>
          <cell r="AM261">
            <v>1225500</v>
          </cell>
          <cell r="AN261">
            <v>340000</v>
          </cell>
          <cell r="AO261">
            <v>2320000</v>
          </cell>
          <cell r="AP261">
            <v>815000</v>
          </cell>
          <cell r="AQ261">
            <v>-45880</v>
          </cell>
          <cell r="AR261">
            <v>8066250</v>
          </cell>
          <cell r="AS261">
            <v>1200000</v>
          </cell>
          <cell r="AT261">
            <v>1200000</v>
          </cell>
          <cell r="AU261">
            <v>4120000</v>
          </cell>
          <cell r="AV261">
            <v>946364</v>
          </cell>
          <cell r="AW261">
            <v>6266364</v>
          </cell>
          <cell r="AX261">
            <v>30132614</v>
          </cell>
          <cell r="AY261">
            <v>1534355</v>
          </cell>
          <cell r="AZ261">
            <v>31666969</v>
          </cell>
          <cell r="BA261">
            <v>8450415</v>
          </cell>
          <cell r="BB261">
            <v>40117384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20</v>
          </cell>
          <cell r="BZ261">
            <v>2025</v>
          </cell>
          <cell r="CA261">
            <v>2029</v>
          </cell>
          <cell r="CB261">
            <v>10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2019</v>
          </cell>
          <cell r="CO261">
            <v>2028</v>
          </cell>
          <cell r="CP261">
            <v>1.03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4.05</v>
          </cell>
          <cell r="CY261">
            <v>0</v>
          </cell>
          <cell r="CZ261">
            <v>3</v>
          </cell>
          <cell r="DA261">
            <v>1168813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765109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5281436</v>
          </cell>
          <cell r="DY261">
            <v>482653</v>
          </cell>
          <cell r="DZ261">
            <v>0</v>
          </cell>
          <cell r="EA261">
            <v>0</v>
          </cell>
          <cell r="EB261">
            <v>0</v>
          </cell>
          <cell r="EC261">
            <v>305876</v>
          </cell>
          <cell r="ED261">
            <v>236129</v>
          </cell>
          <cell r="EE261">
            <v>0</v>
          </cell>
          <cell r="EF261">
            <v>6306094</v>
          </cell>
          <cell r="EG261">
            <v>1035000</v>
          </cell>
          <cell r="EH261">
            <v>0</v>
          </cell>
          <cell r="EI261">
            <v>5823441</v>
          </cell>
          <cell r="EJ261">
            <v>640355</v>
          </cell>
          <cell r="EK261">
            <v>124754</v>
          </cell>
          <cell r="EL261">
            <v>765109</v>
          </cell>
          <cell r="EM261">
            <v>245132</v>
          </cell>
          <cell r="EN261">
            <v>1010241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3005754</v>
          </cell>
          <cell r="ET261">
            <v>0</v>
          </cell>
          <cell r="EU261">
            <v>11357086</v>
          </cell>
          <cell r="EV261">
            <v>0</v>
          </cell>
          <cell r="EW261">
            <v>10.31442</v>
          </cell>
          <cell r="EX261">
            <v>1.7177</v>
          </cell>
          <cell r="EY261">
            <v>0</v>
          </cell>
          <cell r="EZ261">
            <v>0</v>
          </cell>
          <cell r="FA261">
            <v>1.03</v>
          </cell>
          <cell r="FB261">
            <v>0.33</v>
          </cell>
          <cell r="FC261">
            <v>0</v>
          </cell>
          <cell r="FD261">
            <v>0</v>
          </cell>
          <cell r="FE261">
            <v>4.0463800000000001</v>
          </cell>
          <cell r="FF261">
            <v>0</v>
          </cell>
          <cell r="FG261">
            <v>17.438500000000001</v>
          </cell>
          <cell r="FH261">
            <v>0</v>
          </cell>
          <cell r="FI261">
            <v>0</v>
          </cell>
          <cell r="FJ261">
            <v>9.6646699999999992</v>
          </cell>
          <cell r="FK261">
            <v>0.64975000000000005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15921456</v>
          </cell>
          <cell r="GK261">
            <v>7413</v>
          </cell>
          <cell r="GL261">
            <v>10960121</v>
          </cell>
          <cell r="GM261">
            <v>0</v>
          </cell>
          <cell r="GN261">
            <v>536034</v>
          </cell>
          <cell r="GO261">
            <v>1333673</v>
          </cell>
          <cell r="GP261">
            <v>548602</v>
          </cell>
          <cell r="GQ261">
            <v>0</v>
          </cell>
          <cell r="GR261">
            <v>133590</v>
          </cell>
          <cell r="GS261">
            <v>149650</v>
          </cell>
          <cell r="GT261">
            <v>0</v>
          </cell>
          <cell r="GU261">
            <v>534256</v>
          </cell>
          <cell r="GV261">
            <v>0</v>
          </cell>
          <cell r="GW261">
            <v>0</v>
          </cell>
          <cell r="GX261">
            <v>0</v>
          </cell>
          <cell r="GY261">
            <v>-7227</v>
          </cell>
          <cell r="GZ261">
            <v>15921456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806336</v>
          </cell>
          <cell r="HG261">
            <v>0</v>
          </cell>
          <cell r="HH261">
            <v>54912</v>
          </cell>
          <cell r="HI261">
            <v>522617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11455554</v>
          </cell>
          <cell r="HO261">
            <v>0</v>
          </cell>
          <cell r="HP261">
            <v>606059</v>
          </cell>
          <cell r="HQ261">
            <v>1430341</v>
          </cell>
          <cell r="HR261">
            <v>574709</v>
          </cell>
          <cell r="HS261">
            <v>0</v>
          </cell>
          <cell r="HT261">
            <v>138327</v>
          </cell>
          <cell r="HU261">
            <v>154895</v>
          </cell>
          <cell r="HV261">
            <v>0</v>
          </cell>
          <cell r="HW261">
            <v>556123</v>
          </cell>
          <cell r="HX261">
            <v>0</v>
          </cell>
          <cell r="HY261">
            <v>0</v>
          </cell>
          <cell r="HZ261">
            <v>0</v>
          </cell>
          <cell r="IA261">
            <v>-7413</v>
          </cell>
          <cell r="IB261">
            <v>16712777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834766</v>
          </cell>
          <cell r="II261">
            <v>0</v>
          </cell>
          <cell r="IJ261">
            <v>63519</v>
          </cell>
          <cell r="IK261">
            <v>515363</v>
          </cell>
          <cell r="IL261">
            <v>0</v>
          </cell>
          <cell r="IM261">
            <v>0</v>
          </cell>
          <cell r="IN261">
            <v>0</v>
          </cell>
          <cell r="IO261">
            <v>0</v>
          </cell>
          <cell r="IP261">
            <v>16712777</v>
          </cell>
          <cell r="IQ261">
            <v>0</v>
          </cell>
          <cell r="IR261">
            <v>0</v>
          </cell>
          <cell r="IS261">
            <v>7.06</v>
          </cell>
          <cell r="IT261">
            <v>715</v>
          </cell>
          <cell r="IU261">
            <v>7.3390000000000004</v>
          </cell>
          <cell r="IV261">
            <v>64.98</v>
          </cell>
          <cell r="IW261">
            <v>1493.5</v>
          </cell>
          <cell r="IX261">
            <v>0</v>
          </cell>
          <cell r="IY261">
            <v>71.5</v>
          </cell>
          <cell r="IZ261">
            <v>0</v>
          </cell>
          <cell r="JA261">
            <v>0</v>
          </cell>
          <cell r="JB261">
            <v>0</v>
          </cell>
          <cell r="JC261">
            <v>1107</v>
          </cell>
          <cell r="JD261">
            <v>1085</v>
          </cell>
          <cell r="JE261">
            <v>0</v>
          </cell>
          <cell r="JF261">
            <v>0</v>
          </cell>
          <cell r="JG261">
            <v>3.24</v>
          </cell>
          <cell r="JH261">
            <v>187.34</v>
          </cell>
          <cell r="JI261">
            <v>73.98</v>
          </cell>
          <cell r="JJ261">
            <v>66.56</v>
          </cell>
          <cell r="JK261">
            <v>46.8</v>
          </cell>
          <cell r="JL261">
            <v>101.38</v>
          </cell>
          <cell r="JM261">
            <v>72.599999999999994</v>
          </cell>
          <cell r="JN261">
            <v>38.159999999999997</v>
          </cell>
          <cell r="JO261">
            <v>212.14</v>
          </cell>
          <cell r="JP261">
            <v>8.73</v>
          </cell>
          <cell r="JQ261">
            <v>71.73</v>
          </cell>
          <cell r="JR261">
            <v>712</v>
          </cell>
          <cell r="JS261">
            <v>0.2</v>
          </cell>
          <cell r="JT261">
            <v>7635</v>
          </cell>
          <cell r="JU261">
            <v>7.6440000000000001</v>
          </cell>
          <cell r="JV261">
            <v>8937</v>
          </cell>
          <cell r="JW261">
            <v>1500.4</v>
          </cell>
          <cell r="JX261">
            <v>0</v>
          </cell>
          <cell r="JY261">
            <v>0</v>
          </cell>
          <cell r="JZ261">
            <v>0</v>
          </cell>
          <cell r="KA261">
            <v>1130</v>
          </cell>
          <cell r="KB261">
            <v>1493.5</v>
          </cell>
          <cell r="KC261">
            <v>7826</v>
          </cell>
          <cell r="KD261">
            <v>11688131</v>
          </cell>
          <cell r="KE261">
            <v>0</v>
          </cell>
          <cell r="KF261">
            <v>689502</v>
          </cell>
          <cell r="KG261">
            <v>1660208</v>
          </cell>
        </row>
        <row r="262">
          <cell r="E262">
            <v>6048</v>
          </cell>
          <cell r="F262">
            <v>6035</v>
          </cell>
          <cell r="G262" t="str">
            <v>SIOUX CENTRAL</v>
          </cell>
          <cell r="H262" t="str">
            <v>Sioux Central</v>
          </cell>
          <cell r="I262">
            <v>0</v>
          </cell>
          <cell r="J262">
            <v>0</v>
          </cell>
          <cell r="K262">
            <v>0</v>
          </cell>
          <cell r="L262">
            <v>6048</v>
          </cell>
          <cell r="M262">
            <v>3662277</v>
          </cell>
          <cell r="N262">
            <v>45834</v>
          </cell>
          <cell r="O262">
            <v>157450</v>
          </cell>
          <cell r="P262">
            <v>1900000</v>
          </cell>
          <cell r="Q262">
            <v>127000</v>
          </cell>
          <cell r="R262">
            <v>150000</v>
          </cell>
          <cell r="S262">
            <v>225000</v>
          </cell>
          <cell r="T262">
            <v>218000</v>
          </cell>
          <cell r="U262">
            <v>15000</v>
          </cell>
          <cell r="V262">
            <v>2951165</v>
          </cell>
          <cell r="W262">
            <v>7661</v>
          </cell>
          <cell r="X262">
            <v>650000</v>
          </cell>
          <cell r="Y262">
            <v>0</v>
          </cell>
          <cell r="Z262">
            <v>135000</v>
          </cell>
          <cell r="AA262">
            <v>300000</v>
          </cell>
          <cell r="AB262">
            <v>10544387</v>
          </cell>
          <cell r="AC262">
            <v>0</v>
          </cell>
          <cell r="AD262">
            <v>445000</v>
          </cell>
          <cell r="AE262">
            <v>0</v>
          </cell>
          <cell r="AF262">
            <v>10989387</v>
          </cell>
          <cell r="AG262">
            <v>9680515</v>
          </cell>
          <cell r="AH262">
            <v>20669902</v>
          </cell>
          <cell r="AI262">
            <v>6605000</v>
          </cell>
          <cell r="AJ262">
            <v>260000</v>
          </cell>
          <cell r="AK262">
            <v>270000</v>
          </cell>
          <cell r="AL262">
            <v>327500</v>
          </cell>
          <cell r="AM262">
            <v>515000</v>
          </cell>
          <cell r="AN262">
            <v>317500</v>
          </cell>
          <cell r="AO262">
            <v>870000</v>
          </cell>
          <cell r="AP262">
            <v>585000</v>
          </cell>
          <cell r="AQ262">
            <v>0</v>
          </cell>
          <cell r="AR262">
            <v>3145000</v>
          </cell>
          <cell r="AS262">
            <v>425000</v>
          </cell>
          <cell r="AT262">
            <v>3200000</v>
          </cell>
          <cell r="AU262">
            <v>930000</v>
          </cell>
          <cell r="AV262">
            <v>248512</v>
          </cell>
          <cell r="AW262">
            <v>4378512</v>
          </cell>
          <cell r="AX262">
            <v>14553512</v>
          </cell>
          <cell r="AY262">
            <v>435000</v>
          </cell>
          <cell r="AZ262">
            <v>14988512</v>
          </cell>
          <cell r="BA262">
            <v>5681390</v>
          </cell>
          <cell r="BB262">
            <v>20669902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20</v>
          </cell>
          <cell r="BZ262">
            <v>2019</v>
          </cell>
          <cell r="CA262">
            <v>2028</v>
          </cell>
          <cell r="CB262">
            <v>10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2025</v>
          </cell>
          <cell r="CO262">
            <v>2034</v>
          </cell>
          <cell r="CP262">
            <v>1.34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3.86</v>
          </cell>
          <cell r="CY262">
            <v>0</v>
          </cell>
          <cell r="CZ262">
            <v>5</v>
          </cell>
          <cell r="DA262">
            <v>341214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416258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2253486</v>
          </cell>
          <cell r="DY262">
            <v>112158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2365644</v>
          </cell>
          <cell r="EG262">
            <v>300000</v>
          </cell>
          <cell r="EH262">
            <v>0</v>
          </cell>
          <cell r="EI262">
            <v>2253486</v>
          </cell>
          <cell r="EJ262">
            <v>0</v>
          </cell>
          <cell r="EK262">
            <v>416258</v>
          </cell>
          <cell r="EL262">
            <v>416258</v>
          </cell>
          <cell r="EM262">
            <v>102511</v>
          </cell>
          <cell r="EN262">
            <v>518769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503926</v>
          </cell>
          <cell r="ET262">
            <v>0</v>
          </cell>
          <cell r="EU262">
            <v>3688340</v>
          </cell>
          <cell r="EV262">
            <v>0</v>
          </cell>
          <cell r="EW262">
            <v>7.6153700000000004</v>
          </cell>
          <cell r="EX262">
            <v>0.96575</v>
          </cell>
          <cell r="EY262">
            <v>0</v>
          </cell>
          <cell r="EZ262">
            <v>0</v>
          </cell>
          <cell r="FA262">
            <v>1.34</v>
          </cell>
          <cell r="FB262">
            <v>0.33</v>
          </cell>
          <cell r="FC262">
            <v>0</v>
          </cell>
          <cell r="FD262">
            <v>0</v>
          </cell>
          <cell r="FE262">
            <v>1.62222</v>
          </cell>
          <cell r="FF262">
            <v>0</v>
          </cell>
          <cell r="FG262">
            <v>11.873340000000001</v>
          </cell>
          <cell r="FH262">
            <v>0</v>
          </cell>
          <cell r="FI262">
            <v>0</v>
          </cell>
          <cell r="FJ262">
            <v>7.2543199999999999</v>
          </cell>
          <cell r="FK262">
            <v>0.36104999999999998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5045496</v>
          </cell>
          <cell r="GK262">
            <v>7413</v>
          </cell>
          <cell r="GL262">
            <v>3187590</v>
          </cell>
          <cell r="GM262">
            <v>192702</v>
          </cell>
          <cell r="GN262">
            <v>238491</v>
          </cell>
          <cell r="GO262">
            <v>471986</v>
          </cell>
          <cell r="GP262">
            <v>164970</v>
          </cell>
          <cell r="GQ262">
            <v>9415</v>
          </cell>
          <cell r="GR262">
            <v>26530</v>
          </cell>
          <cell r="GS262">
            <v>29729</v>
          </cell>
          <cell r="GT262">
            <v>0</v>
          </cell>
          <cell r="GU262">
            <v>155380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5045496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288305</v>
          </cell>
          <cell r="HG262">
            <v>0</v>
          </cell>
          <cell r="HH262">
            <v>31351</v>
          </cell>
          <cell r="HI262">
            <v>88956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3369326</v>
          </cell>
          <cell r="HO262">
            <v>0</v>
          </cell>
          <cell r="HP262">
            <v>255200</v>
          </cell>
          <cell r="HQ262">
            <v>506582</v>
          </cell>
          <cell r="HR262">
            <v>174576</v>
          </cell>
          <cell r="HS262">
            <v>0</v>
          </cell>
          <cell r="HT262">
            <v>28009</v>
          </cell>
          <cell r="HU262">
            <v>31373</v>
          </cell>
          <cell r="HV262">
            <v>0</v>
          </cell>
          <cell r="HW262">
            <v>130675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5058216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285719</v>
          </cell>
          <cell r="II262">
            <v>0</v>
          </cell>
          <cell r="IJ262">
            <v>38279</v>
          </cell>
          <cell r="IK262">
            <v>129795</v>
          </cell>
          <cell r="IL262">
            <v>0</v>
          </cell>
          <cell r="IM262">
            <v>0</v>
          </cell>
          <cell r="IN262">
            <v>0</v>
          </cell>
          <cell r="IO262">
            <v>0</v>
          </cell>
          <cell r="IP262">
            <v>5058216</v>
          </cell>
          <cell r="IQ262">
            <v>0</v>
          </cell>
          <cell r="IR262">
            <v>0</v>
          </cell>
          <cell r="IS262">
            <v>27.65</v>
          </cell>
          <cell r="IT262">
            <v>7</v>
          </cell>
          <cell r="IU262">
            <v>1.9450000000000001</v>
          </cell>
          <cell r="IV262">
            <v>3.83</v>
          </cell>
          <cell r="IW262">
            <v>436</v>
          </cell>
          <cell r="IX262">
            <v>0</v>
          </cell>
          <cell r="IY262">
            <v>11.5</v>
          </cell>
          <cell r="IZ262">
            <v>0</v>
          </cell>
          <cell r="JA262">
            <v>0</v>
          </cell>
          <cell r="JB262">
            <v>0</v>
          </cell>
          <cell r="JC262">
            <v>0</v>
          </cell>
          <cell r="JD262">
            <v>0</v>
          </cell>
          <cell r="JE262">
            <v>0</v>
          </cell>
          <cell r="JF262">
            <v>0</v>
          </cell>
          <cell r="JG262">
            <v>0</v>
          </cell>
          <cell r="JH262">
            <v>66.349999999999994</v>
          </cell>
          <cell r="JI262">
            <v>32.880000000000003</v>
          </cell>
          <cell r="JJ262">
            <v>13.31</v>
          </cell>
          <cell r="JK262">
            <v>20.16</v>
          </cell>
          <cell r="JL262">
            <v>27.4</v>
          </cell>
          <cell r="JM262">
            <v>9.68</v>
          </cell>
          <cell r="JN262">
            <v>22.32</v>
          </cell>
          <cell r="JO262">
            <v>59.4</v>
          </cell>
          <cell r="JP262">
            <v>30.95</v>
          </cell>
          <cell r="JQ262">
            <v>3.51</v>
          </cell>
          <cell r="JR262">
            <v>12</v>
          </cell>
          <cell r="JS262">
            <v>0</v>
          </cell>
          <cell r="JT262">
            <v>7635</v>
          </cell>
          <cell r="JU262">
            <v>1.7330000000000001</v>
          </cell>
          <cell r="JV262">
            <v>1866</v>
          </cell>
          <cell r="JW262">
            <v>441.3</v>
          </cell>
          <cell r="JX262">
            <v>-0.79500000000000004</v>
          </cell>
          <cell r="JY262">
            <v>-6070</v>
          </cell>
          <cell r="JZ262">
            <v>-5365</v>
          </cell>
          <cell r="KA262">
            <v>0</v>
          </cell>
          <cell r="KB262">
            <v>436</v>
          </cell>
          <cell r="KC262">
            <v>7826</v>
          </cell>
          <cell r="KD262">
            <v>3412136</v>
          </cell>
          <cell r="KE262">
            <v>0</v>
          </cell>
          <cell r="KF262">
            <v>283246</v>
          </cell>
          <cell r="KG262">
            <v>464864</v>
          </cell>
        </row>
        <row r="263">
          <cell r="E263">
            <v>6039</v>
          </cell>
          <cell r="F263">
            <v>6039</v>
          </cell>
          <cell r="G263" t="str">
            <v>SIOUX CITY</v>
          </cell>
          <cell r="H263" t="str">
            <v>Sioux City</v>
          </cell>
          <cell r="I263">
            <v>0</v>
          </cell>
          <cell r="J263">
            <v>0</v>
          </cell>
          <cell r="K263">
            <v>0</v>
          </cell>
          <cell r="L263">
            <v>6039</v>
          </cell>
          <cell r="M263">
            <v>40160064</v>
          </cell>
          <cell r="N263">
            <v>1402338</v>
          </cell>
          <cell r="O263">
            <v>2209983</v>
          </cell>
          <cell r="P263">
            <v>1600000</v>
          </cell>
          <cell r="Q263">
            <v>225000</v>
          </cell>
          <cell r="R263">
            <v>1825000</v>
          </cell>
          <cell r="S263">
            <v>1512000</v>
          </cell>
          <cell r="T263">
            <v>1693000</v>
          </cell>
          <cell r="U263">
            <v>0</v>
          </cell>
          <cell r="V263">
            <v>140694125</v>
          </cell>
          <cell r="W263">
            <v>796102</v>
          </cell>
          <cell r="X263">
            <v>19866000</v>
          </cell>
          <cell r="Y263">
            <v>0</v>
          </cell>
          <cell r="Z263">
            <v>4500000</v>
          </cell>
          <cell r="AA263">
            <v>13680000</v>
          </cell>
          <cell r="AB263">
            <v>230163612</v>
          </cell>
          <cell r="AC263">
            <v>0</v>
          </cell>
          <cell r="AD263">
            <v>13190016</v>
          </cell>
          <cell r="AE263">
            <v>0</v>
          </cell>
          <cell r="AF263">
            <v>243353628</v>
          </cell>
          <cell r="AG263">
            <v>124920820</v>
          </cell>
          <cell r="AH263">
            <v>368274448</v>
          </cell>
          <cell r="AI263">
            <v>133477092</v>
          </cell>
          <cell r="AJ263">
            <v>9438058</v>
          </cell>
          <cell r="AK263">
            <v>11479452</v>
          </cell>
          <cell r="AL263">
            <v>3737450</v>
          </cell>
          <cell r="AM263">
            <v>11136026</v>
          </cell>
          <cell r="AN263">
            <v>3440912</v>
          </cell>
          <cell r="AO263">
            <v>18715025</v>
          </cell>
          <cell r="AP263">
            <v>5874980</v>
          </cell>
          <cell r="AQ263">
            <v>0</v>
          </cell>
          <cell r="AR263">
            <v>63821903</v>
          </cell>
          <cell r="AS263">
            <v>11134000</v>
          </cell>
          <cell r="AT263">
            <v>1550000</v>
          </cell>
          <cell r="AU263">
            <v>12726996</v>
          </cell>
          <cell r="AV263">
            <v>8574686</v>
          </cell>
          <cell r="AW263">
            <v>22851682</v>
          </cell>
          <cell r="AX263">
            <v>231284677</v>
          </cell>
          <cell r="AY263">
            <v>13190016</v>
          </cell>
          <cell r="AZ263">
            <v>244474693</v>
          </cell>
          <cell r="BA263">
            <v>123799755</v>
          </cell>
          <cell r="BB263">
            <v>368274448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20</v>
          </cell>
          <cell r="BZ263">
            <v>2022</v>
          </cell>
          <cell r="CA263">
            <v>2026</v>
          </cell>
          <cell r="CB263">
            <v>10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2.7</v>
          </cell>
          <cell r="CY263">
            <v>0</v>
          </cell>
          <cell r="CZ263">
            <v>3</v>
          </cell>
          <cell r="DA263">
            <v>11443258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31616828</v>
          </cell>
          <cell r="DY263">
            <v>3611827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35228655</v>
          </cell>
          <cell r="EG263">
            <v>5123525</v>
          </cell>
          <cell r="EH263">
            <v>0</v>
          </cell>
          <cell r="EI263">
            <v>31616828</v>
          </cell>
          <cell r="EJ263">
            <v>0</v>
          </cell>
          <cell r="EK263">
            <v>0</v>
          </cell>
          <cell r="EL263">
            <v>0</v>
          </cell>
          <cell r="EM263">
            <v>1208322</v>
          </cell>
          <cell r="EN263">
            <v>1208322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41560486</v>
          </cell>
          <cell r="EV263">
            <v>0</v>
          </cell>
          <cell r="EW263">
            <v>10.50592</v>
          </cell>
          <cell r="EX263">
            <v>1.54264</v>
          </cell>
          <cell r="EY263">
            <v>0</v>
          </cell>
          <cell r="EZ263">
            <v>0</v>
          </cell>
          <cell r="FA263">
            <v>0</v>
          </cell>
          <cell r="FB263">
            <v>0.33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12.37856</v>
          </cell>
          <cell r="FH263">
            <v>0</v>
          </cell>
          <cell r="FI263">
            <v>0</v>
          </cell>
          <cell r="FJ263">
            <v>9.5195100000000004</v>
          </cell>
          <cell r="FK263">
            <v>0.98641000000000001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163372060</v>
          </cell>
          <cell r="GK263">
            <v>7413</v>
          </cell>
          <cell r="GL263">
            <v>110220932</v>
          </cell>
          <cell r="GM263">
            <v>0</v>
          </cell>
          <cell r="GN263">
            <v>5377791</v>
          </cell>
          <cell r="GO263">
            <v>17776596</v>
          </cell>
          <cell r="GP263">
            <v>5711801</v>
          </cell>
          <cell r="GQ263">
            <v>0</v>
          </cell>
          <cell r="GR263">
            <v>986128</v>
          </cell>
          <cell r="GS263">
            <v>1104678</v>
          </cell>
          <cell r="GT263">
            <v>0</v>
          </cell>
          <cell r="GU263">
            <v>5372769</v>
          </cell>
          <cell r="GV263">
            <v>0</v>
          </cell>
          <cell r="GW263">
            <v>0</v>
          </cell>
          <cell r="GX263">
            <v>0</v>
          </cell>
          <cell r="GY263">
            <v>-53879</v>
          </cell>
          <cell r="GZ263">
            <v>163372060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4293155</v>
          </cell>
          <cell r="HG263">
            <v>0</v>
          </cell>
          <cell r="HH263">
            <v>748549</v>
          </cell>
          <cell r="HI263">
            <v>2449997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113299583</v>
          </cell>
          <cell r="HO263">
            <v>0</v>
          </cell>
          <cell r="HP263">
            <v>5742253</v>
          </cell>
          <cell r="HQ263">
            <v>18373322</v>
          </cell>
          <cell r="HR263">
            <v>5872594</v>
          </cell>
          <cell r="HS263">
            <v>0</v>
          </cell>
          <cell r="HT263">
            <v>1021869</v>
          </cell>
          <cell r="HU263">
            <v>1144265</v>
          </cell>
          <cell r="HV263">
            <v>0</v>
          </cell>
          <cell r="HW263">
            <v>4862846</v>
          </cell>
          <cell r="HX263">
            <v>0</v>
          </cell>
          <cell r="HY263">
            <v>0</v>
          </cell>
          <cell r="HZ263">
            <v>0</v>
          </cell>
          <cell r="IA263">
            <v>-46628</v>
          </cell>
          <cell r="IB263">
            <v>167496230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4670662</v>
          </cell>
          <cell r="II263">
            <v>0</v>
          </cell>
          <cell r="IJ263">
            <v>892151</v>
          </cell>
          <cell r="IK263">
            <v>2321040</v>
          </cell>
          <cell r="IL263">
            <v>0</v>
          </cell>
          <cell r="IM263">
            <v>0</v>
          </cell>
          <cell r="IN263">
            <v>0</v>
          </cell>
          <cell r="IO263">
            <v>0</v>
          </cell>
          <cell r="IP263">
            <v>167496230</v>
          </cell>
          <cell r="IQ263">
            <v>0</v>
          </cell>
          <cell r="IR263">
            <v>14.5</v>
          </cell>
          <cell r="IS263">
            <v>142.49</v>
          </cell>
          <cell r="IT263">
            <v>1538</v>
          </cell>
          <cell r="IU263">
            <v>98.195999999999998</v>
          </cell>
          <cell r="IV263">
            <v>511.41</v>
          </cell>
          <cell r="IW263">
            <v>14588.6</v>
          </cell>
          <cell r="IX263">
            <v>0</v>
          </cell>
          <cell r="IY263">
            <v>324.5</v>
          </cell>
          <cell r="IZ263">
            <v>0</v>
          </cell>
          <cell r="JA263">
            <v>0</v>
          </cell>
          <cell r="JB263">
            <v>0</v>
          </cell>
          <cell r="JC263">
            <v>11309</v>
          </cell>
          <cell r="JD263">
            <v>11303</v>
          </cell>
          <cell r="JE263">
            <v>4.5</v>
          </cell>
          <cell r="JF263">
            <v>34358</v>
          </cell>
          <cell r="JG263">
            <v>32.340000000000003</v>
          </cell>
          <cell r="JH263">
            <v>2406.46</v>
          </cell>
          <cell r="JI263">
            <v>1106.96</v>
          </cell>
          <cell r="JJ263">
            <v>451.34</v>
          </cell>
          <cell r="JK263">
            <v>848.16</v>
          </cell>
          <cell r="JL263">
            <v>1159.02</v>
          </cell>
          <cell r="JM263">
            <v>436.81</v>
          </cell>
          <cell r="JN263">
            <v>813.6</v>
          </cell>
          <cell r="JO263">
            <v>2409.4299999999998</v>
          </cell>
          <cell r="JP263">
            <v>116.36</v>
          </cell>
          <cell r="JQ263">
            <v>524.91999999999996</v>
          </cell>
          <cell r="JR263">
            <v>1589</v>
          </cell>
          <cell r="JS263">
            <v>13.4</v>
          </cell>
          <cell r="JT263">
            <v>7635</v>
          </cell>
          <cell r="JU263">
            <v>96.608999999999995</v>
          </cell>
          <cell r="JV263">
            <v>47843</v>
          </cell>
          <cell r="JW263">
            <v>14839.5</v>
          </cell>
          <cell r="JX263">
            <v>-1.7969999999999999</v>
          </cell>
          <cell r="JY263">
            <v>-13720</v>
          </cell>
          <cell r="JZ263">
            <v>-12128</v>
          </cell>
          <cell r="KA263">
            <v>11282</v>
          </cell>
          <cell r="KB263">
            <v>14588.6</v>
          </cell>
          <cell r="KC263">
            <v>7826</v>
          </cell>
          <cell r="KD263">
            <v>114170384</v>
          </cell>
          <cell r="KE263">
            <v>262195</v>
          </cell>
          <cell r="KF263">
            <v>5774719</v>
          </cell>
          <cell r="KG263">
            <v>18856199</v>
          </cell>
        </row>
        <row r="264">
          <cell r="E264">
            <v>6093</v>
          </cell>
          <cell r="F264">
            <v>6093</v>
          </cell>
          <cell r="G264" t="str">
            <v>SOLON</v>
          </cell>
          <cell r="H264" t="str">
            <v>Solon</v>
          </cell>
          <cell r="I264">
            <v>0</v>
          </cell>
          <cell r="J264">
            <v>0</v>
          </cell>
          <cell r="K264">
            <v>0</v>
          </cell>
          <cell r="L264">
            <v>6093</v>
          </cell>
          <cell r="M264">
            <v>9903119</v>
          </cell>
          <cell r="N264">
            <v>95845</v>
          </cell>
          <cell r="O264">
            <v>221531</v>
          </cell>
          <cell r="P264">
            <v>352000</v>
          </cell>
          <cell r="Q264">
            <v>396550</v>
          </cell>
          <cell r="R264">
            <v>515000</v>
          </cell>
          <cell r="S264">
            <v>432500</v>
          </cell>
          <cell r="T264">
            <v>954068</v>
          </cell>
          <cell r="U264">
            <v>20000</v>
          </cell>
          <cell r="V264">
            <v>10290502</v>
          </cell>
          <cell r="W264">
            <v>42696</v>
          </cell>
          <cell r="X264">
            <v>1864565</v>
          </cell>
          <cell r="Y264">
            <v>78461</v>
          </cell>
          <cell r="Z264">
            <v>40000</v>
          </cell>
          <cell r="AA264">
            <v>795000</v>
          </cell>
          <cell r="AB264">
            <v>26001837</v>
          </cell>
          <cell r="AC264">
            <v>10019200</v>
          </cell>
          <cell r="AD264">
            <v>1270000</v>
          </cell>
          <cell r="AE264">
            <v>0</v>
          </cell>
          <cell r="AF264">
            <v>37291037</v>
          </cell>
          <cell r="AG264">
            <v>21027229</v>
          </cell>
          <cell r="AH264">
            <v>58318266</v>
          </cell>
          <cell r="AI264">
            <v>12670000</v>
          </cell>
          <cell r="AJ264">
            <v>518500</v>
          </cell>
          <cell r="AK264">
            <v>1108500</v>
          </cell>
          <cell r="AL264">
            <v>479000</v>
          </cell>
          <cell r="AM264">
            <v>964000</v>
          </cell>
          <cell r="AN264">
            <v>462500</v>
          </cell>
          <cell r="AO264">
            <v>3042500</v>
          </cell>
          <cell r="AP264">
            <v>1358000</v>
          </cell>
          <cell r="AQ264">
            <v>0</v>
          </cell>
          <cell r="AR264">
            <v>7933000</v>
          </cell>
          <cell r="AS264">
            <v>1750000</v>
          </cell>
          <cell r="AT264">
            <v>17700000</v>
          </cell>
          <cell r="AU264">
            <v>4145000</v>
          </cell>
          <cell r="AV264">
            <v>764282</v>
          </cell>
          <cell r="AW264">
            <v>22609282</v>
          </cell>
          <cell r="AX264">
            <v>44962282</v>
          </cell>
          <cell r="AY264">
            <v>1270000</v>
          </cell>
          <cell r="AZ264">
            <v>46232282</v>
          </cell>
          <cell r="BA264">
            <v>12085984</v>
          </cell>
          <cell r="BB264">
            <v>58318266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20</v>
          </cell>
          <cell r="BZ264">
            <v>2023</v>
          </cell>
          <cell r="CA264">
            <v>2027</v>
          </cell>
          <cell r="CB264">
            <v>10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2017</v>
          </cell>
          <cell r="CO264">
            <v>2026</v>
          </cell>
          <cell r="CP264">
            <v>1.34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4.05</v>
          </cell>
          <cell r="CY264">
            <v>0</v>
          </cell>
          <cell r="CZ264">
            <v>1</v>
          </cell>
          <cell r="DA264">
            <v>1128822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842146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4752747</v>
          </cell>
          <cell r="DY264">
            <v>670451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5423198</v>
          </cell>
          <cell r="EG264">
            <v>946575</v>
          </cell>
          <cell r="EH264">
            <v>0</v>
          </cell>
          <cell r="EI264">
            <v>4752747</v>
          </cell>
          <cell r="EJ264">
            <v>0</v>
          </cell>
          <cell r="EK264">
            <v>842146</v>
          </cell>
          <cell r="EL264">
            <v>842146</v>
          </cell>
          <cell r="EM264">
            <v>207394</v>
          </cell>
          <cell r="EN264">
            <v>1049540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2545293</v>
          </cell>
          <cell r="ET264">
            <v>0</v>
          </cell>
          <cell r="EU264">
            <v>9964597</v>
          </cell>
          <cell r="EV264">
            <v>0</v>
          </cell>
          <cell r="EW264">
            <v>8.9361700000000006</v>
          </cell>
          <cell r="EX264">
            <v>1.5672900000000001</v>
          </cell>
          <cell r="EY264">
            <v>0</v>
          </cell>
          <cell r="EZ264">
            <v>0</v>
          </cell>
          <cell r="FA264">
            <v>1.34</v>
          </cell>
          <cell r="FB264">
            <v>0.33</v>
          </cell>
          <cell r="FC264">
            <v>0</v>
          </cell>
          <cell r="FD264">
            <v>0</v>
          </cell>
          <cell r="FE264">
            <v>4.05</v>
          </cell>
          <cell r="FF264">
            <v>0</v>
          </cell>
          <cell r="FG264">
            <v>16.223459999999999</v>
          </cell>
          <cell r="FH264">
            <v>0</v>
          </cell>
          <cell r="FI264">
            <v>0</v>
          </cell>
          <cell r="FJ264">
            <v>7.86937</v>
          </cell>
          <cell r="FK264">
            <v>1.0668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13911298</v>
          </cell>
          <cell r="GK264">
            <v>7413</v>
          </cell>
          <cell r="GL264">
            <v>10599107</v>
          </cell>
          <cell r="GM264">
            <v>0</v>
          </cell>
          <cell r="GN264">
            <v>95383</v>
          </cell>
          <cell r="GO264">
            <v>737890</v>
          </cell>
          <cell r="GP264">
            <v>494374</v>
          </cell>
          <cell r="GQ264">
            <v>0</v>
          </cell>
          <cell r="GR264">
            <v>87568</v>
          </cell>
          <cell r="GS264">
            <v>96245</v>
          </cell>
          <cell r="GT264">
            <v>0</v>
          </cell>
          <cell r="GU264">
            <v>242218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13911298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777445</v>
          </cell>
          <cell r="HG264">
            <v>0</v>
          </cell>
          <cell r="HH264">
            <v>54380</v>
          </cell>
          <cell r="HI264">
            <v>189032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11080676</v>
          </cell>
          <cell r="HO264">
            <v>0</v>
          </cell>
          <cell r="HP264">
            <v>94147</v>
          </cell>
          <cell r="HQ264">
            <v>820533</v>
          </cell>
          <cell r="HR264">
            <v>519039</v>
          </cell>
          <cell r="HS264">
            <v>0</v>
          </cell>
          <cell r="HT264">
            <v>91127</v>
          </cell>
          <cell r="HU264">
            <v>100172</v>
          </cell>
          <cell r="HV264">
            <v>0</v>
          </cell>
          <cell r="HW264">
            <v>245173</v>
          </cell>
          <cell r="HX264">
            <v>0</v>
          </cell>
          <cell r="HY264">
            <v>0</v>
          </cell>
          <cell r="HZ264">
            <v>0</v>
          </cell>
          <cell r="IA264">
            <v>-5930</v>
          </cell>
          <cell r="IB264">
            <v>14569386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812103</v>
          </cell>
          <cell r="II264">
            <v>0</v>
          </cell>
          <cell r="IJ264">
            <v>64457</v>
          </cell>
          <cell r="IK264">
            <v>236685</v>
          </cell>
          <cell r="IL264">
            <v>0</v>
          </cell>
          <cell r="IM264">
            <v>0</v>
          </cell>
          <cell r="IN264">
            <v>0</v>
          </cell>
          <cell r="IO264">
            <v>0</v>
          </cell>
          <cell r="IP264">
            <v>14569386</v>
          </cell>
          <cell r="IQ264">
            <v>0</v>
          </cell>
          <cell r="IR264">
            <v>0</v>
          </cell>
          <cell r="IS264">
            <v>8.44</v>
          </cell>
          <cell r="IT264">
            <v>15</v>
          </cell>
          <cell r="IU264">
            <v>3.681</v>
          </cell>
          <cell r="IV264">
            <v>0.21</v>
          </cell>
          <cell r="IW264">
            <v>1442.4</v>
          </cell>
          <cell r="IX264">
            <v>0</v>
          </cell>
          <cell r="IY264">
            <v>39.5</v>
          </cell>
          <cell r="IZ264">
            <v>0</v>
          </cell>
          <cell r="JA264">
            <v>0</v>
          </cell>
          <cell r="JB264">
            <v>0</v>
          </cell>
          <cell r="JC264">
            <v>599</v>
          </cell>
          <cell r="JD264">
            <v>592</v>
          </cell>
          <cell r="JE264">
            <v>0</v>
          </cell>
          <cell r="JF264">
            <v>0</v>
          </cell>
          <cell r="JG264">
            <v>1.75</v>
          </cell>
          <cell r="JH264">
            <v>107.47</v>
          </cell>
          <cell r="JI264">
            <v>16.440000000000001</v>
          </cell>
          <cell r="JJ264">
            <v>36.31</v>
          </cell>
          <cell r="JK264">
            <v>54.72</v>
          </cell>
          <cell r="JL264">
            <v>10.96</v>
          </cell>
          <cell r="JM264">
            <v>39.340000000000003</v>
          </cell>
          <cell r="JN264">
            <v>57.6</v>
          </cell>
          <cell r="JO264">
            <v>107.9</v>
          </cell>
          <cell r="JP264">
            <v>7.34</v>
          </cell>
          <cell r="JQ264">
            <v>0.42</v>
          </cell>
          <cell r="JR264">
            <v>12</v>
          </cell>
          <cell r="JS264">
            <v>0</v>
          </cell>
          <cell r="JT264">
            <v>7635</v>
          </cell>
          <cell r="JU264">
            <v>3.6339999999999999</v>
          </cell>
          <cell r="JV264">
            <v>522</v>
          </cell>
          <cell r="JW264">
            <v>1451.3</v>
          </cell>
          <cell r="JX264">
            <v>0</v>
          </cell>
          <cell r="JY264">
            <v>0</v>
          </cell>
          <cell r="JZ264">
            <v>0</v>
          </cell>
          <cell r="KA264">
            <v>597</v>
          </cell>
          <cell r="KB264">
            <v>1442.4</v>
          </cell>
          <cell r="KC264">
            <v>7826</v>
          </cell>
          <cell r="KD264">
            <v>11288222</v>
          </cell>
          <cell r="KE264">
            <v>0</v>
          </cell>
          <cell r="KF264">
            <v>89169</v>
          </cell>
          <cell r="KG264">
            <v>844425</v>
          </cell>
        </row>
        <row r="265">
          <cell r="E265">
            <v>6091</v>
          </cell>
          <cell r="F265">
            <v>6091</v>
          </cell>
          <cell r="G265" t="str">
            <v>SOUTH CENTRAL CALHOUN</v>
          </cell>
          <cell r="H265" t="str">
            <v>South Central Calhoun</v>
          </cell>
          <cell r="I265">
            <v>0</v>
          </cell>
          <cell r="J265">
            <v>0</v>
          </cell>
          <cell r="K265">
            <v>0</v>
          </cell>
          <cell r="L265">
            <v>6091</v>
          </cell>
          <cell r="M265">
            <v>7057858</v>
          </cell>
          <cell r="N265">
            <v>112633</v>
          </cell>
          <cell r="O265">
            <v>58941</v>
          </cell>
          <cell r="P265">
            <v>482000</v>
          </cell>
          <cell r="Q265">
            <v>203350</v>
          </cell>
          <cell r="R265">
            <v>230000</v>
          </cell>
          <cell r="S265">
            <v>328000</v>
          </cell>
          <cell r="T265">
            <v>144060</v>
          </cell>
          <cell r="U265">
            <v>0</v>
          </cell>
          <cell r="V265">
            <v>5705974</v>
          </cell>
          <cell r="W265">
            <v>16593</v>
          </cell>
          <cell r="X265">
            <v>1414910</v>
          </cell>
          <cell r="Y265">
            <v>80621</v>
          </cell>
          <cell r="Z265">
            <v>180000</v>
          </cell>
          <cell r="AA265">
            <v>825000</v>
          </cell>
          <cell r="AB265">
            <v>16839940</v>
          </cell>
          <cell r="AC265">
            <v>0</v>
          </cell>
          <cell r="AD265">
            <v>786103</v>
          </cell>
          <cell r="AE265">
            <v>2500</v>
          </cell>
          <cell r="AF265">
            <v>17628543</v>
          </cell>
          <cell r="AG265">
            <v>12780438</v>
          </cell>
          <cell r="AH265">
            <v>30408981</v>
          </cell>
          <cell r="AI265">
            <v>15322184</v>
          </cell>
          <cell r="AJ265">
            <v>900000</v>
          </cell>
          <cell r="AK265">
            <v>1100000</v>
          </cell>
          <cell r="AL265">
            <v>1200000</v>
          </cell>
          <cell r="AM265">
            <v>1000000</v>
          </cell>
          <cell r="AN265">
            <v>1410000</v>
          </cell>
          <cell r="AO265">
            <v>2475000</v>
          </cell>
          <cell r="AP265">
            <v>2005661</v>
          </cell>
          <cell r="AQ265">
            <v>0</v>
          </cell>
          <cell r="AR265">
            <v>10090661</v>
          </cell>
          <cell r="AS265">
            <v>1012494</v>
          </cell>
          <cell r="AT265">
            <v>2000000</v>
          </cell>
          <cell r="AU265">
            <v>1418206</v>
          </cell>
          <cell r="AV265">
            <v>518436</v>
          </cell>
          <cell r="AW265">
            <v>3936642</v>
          </cell>
          <cell r="AX265">
            <v>30361981</v>
          </cell>
          <cell r="AY265">
            <v>77000</v>
          </cell>
          <cell r="AZ265">
            <v>30438981</v>
          </cell>
          <cell r="BA265">
            <v>-30000</v>
          </cell>
          <cell r="BB265">
            <v>30408981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20</v>
          </cell>
          <cell r="BZ265">
            <v>2023</v>
          </cell>
          <cell r="CA265">
            <v>2027</v>
          </cell>
          <cell r="CB265">
            <v>10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2019</v>
          </cell>
          <cell r="CO265">
            <v>2028</v>
          </cell>
          <cell r="CP265">
            <v>1.34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1</v>
          </cell>
          <cell r="DA265">
            <v>724766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865982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4703055</v>
          </cell>
          <cell r="DY265">
            <v>537544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5240599</v>
          </cell>
          <cell r="EG265">
            <v>850000</v>
          </cell>
          <cell r="EH265">
            <v>0</v>
          </cell>
          <cell r="EI265">
            <v>4703055</v>
          </cell>
          <cell r="EJ265">
            <v>709103</v>
          </cell>
          <cell r="EK265">
            <v>156879</v>
          </cell>
          <cell r="EL265">
            <v>865982</v>
          </cell>
          <cell r="EM265">
            <v>213264</v>
          </cell>
          <cell r="EN265">
            <v>1079246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7169841</v>
          </cell>
          <cell r="EV265">
            <v>0</v>
          </cell>
          <cell r="EW265">
            <v>8.1702700000000004</v>
          </cell>
          <cell r="EX265">
            <v>1.3263100000000001</v>
          </cell>
          <cell r="EY265">
            <v>0</v>
          </cell>
          <cell r="EZ265">
            <v>0</v>
          </cell>
          <cell r="FA265">
            <v>1.34</v>
          </cell>
          <cell r="FB265">
            <v>0.33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11.16658</v>
          </cell>
          <cell r="FH265">
            <v>0</v>
          </cell>
          <cell r="FI265">
            <v>0</v>
          </cell>
          <cell r="FJ265">
            <v>7.3384900000000002</v>
          </cell>
          <cell r="FK265">
            <v>0.83177999999999996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9547350</v>
          </cell>
          <cell r="GK265">
            <v>7413</v>
          </cell>
          <cell r="GL265">
            <v>6639083</v>
          </cell>
          <cell r="GM265">
            <v>158628</v>
          </cell>
          <cell r="GN265">
            <v>170796</v>
          </cell>
          <cell r="GO265">
            <v>746341</v>
          </cell>
          <cell r="GP265">
            <v>332927</v>
          </cell>
          <cell r="GQ265">
            <v>8012</v>
          </cell>
          <cell r="GR265">
            <v>56278</v>
          </cell>
          <cell r="GS265">
            <v>63064</v>
          </cell>
          <cell r="GT265">
            <v>0</v>
          </cell>
          <cell r="GU265">
            <v>323759</v>
          </cell>
          <cell r="GV265">
            <v>0</v>
          </cell>
          <cell r="GW265">
            <v>0</v>
          </cell>
          <cell r="GX265">
            <v>0</v>
          </cell>
          <cell r="GY265">
            <v>-28920</v>
          </cell>
          <cell r="GZ265">
            <v>9547350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573863</v>
          </cell>
          <cell r="HG265">
            <v>0</v>
          </cell>
          <cell r="HH265">
            <v>59495</v>
          </cell>
          <cell r="HI265">
            <v>174206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7089098</v>
          </cell>
          <cell r="HO265">
            <v>0</v>
          </cell>
          <cell r="HP265">
            <v>169184</v>
          </cell>
          <cell r="HQ265">
            <v>821068</v>
          </cell>
          <cell r="HR265">
            <v>356284</v>
          </cell>
          <cell r="HS265">
            <v>0</v>
          </cell>
          <cell r="HT265">
            <v>60144</v>
          </cell>
          <cell r="HU265">
            <v>67369</v>
          </cell>
          <cell r="HV265">
            <v>0</v>
          </cell>
          <cell r="HW265">
            <v>344149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10028509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594279</v>
          </cell>
          <cell r="II265">
            <v>0</v>
          </cell>
          <cell r="IJ265">
            <v>72346</v>
          </cell>
          <cell r="IK265">
            <v>194693</v>
          </cell>
          <cell r="IL265">
            <v>0</v>
          </cell>
          <cell r="IM265">
            <v>0</v>
          </cell>
          <cell r="IN265">
            <v>0</v>
          </cell>
          <cell r="IO265">
            <v>0</v>
          </cell>
          <cell r="IP265">
            <v>10028509</v>
          </cell>
          <cell r="IQ265">
            <v>0</v>
          </cell>
          <cell r="IR265">
            <v>0</v>
          </cell>
          <cell r="IS265">
            <v>15.36</v>
          </cell>
          <cell r="IT265">
            <v>33</v>
          </cell>
          <cell r="IU265">
            <v>4.859</v>
          </cell>
          <cell r="IV265">
            <v>1.94</v>
          </cell>
          <cell r="IW265">
            <v>926.1</v>
          </cell>
          <cell r="IX265">
            <v>0</v>
          </cell>
          <cell r="IY265">
            <v>18.5</v>
          </cell>
          <cell r="IZ265">
            <v>0</v>
          </cell>
          <cell r="JA265">
            <v>0</v>
          </cell>
          <cell r="JB265">
            <v>0</v>
          </cell>
          <cell r="JC265">
            <v>0</v>
          </cell>
          <cell r="JD265">
            <v>0</v>
          </cell>
          <cell r="JE265">
            <v>0</v>
          </cell>
          <cell r="JF265">
            <v>0</v>
          </cell>
          <cell r="JG265">
            <v>0</v>
          </cell>
          <cell r="JH265">
            <v>107.54</v>
          </cell>
          <cell r="JI265">
            <v>24.66</v>
          </cell>
          <cell r="JJ265">
            <v>37.520000000000003</v>
          </cell>
          <cell r="JK265">
            <v>45.36</v>
          </cell>
          <cell r="JL265">
            <v>21.92</v>
          </cell>
          <cell r="JM265">
            <v>35.71</v>
          </cell>
          <cell r="JN265">
            <v>47.52</v>
          </cell>
          <cell r="JO265">
            <v>105.15</v>
          </cell>
          <cell r="JP265">
            <v>15.73</v>
          </cell>
          <cell r="JQ265">
            <v>3.3</v>
          </cell>
          <cell r="JR265">
            <v>36</v>
          </cell>
          <cell r="JS265">
            <v>0</v>
          </cell>
          <cell r="JT265">
            <v>7635</v>
          </cell>
          <cell r="JU265">
            <v>4.8079999999999998</v>
          </cell>
          <cell r="JV265">
            <v>17763</v>
          </cell>
          <cell r="JW265">
            <v>928.5</v>
          </cell>
          <cell r="JX265">
            <v>-0.21299999999999999</v>
          </cell>
          <cell r="JY265">
            <v>-1626</v>
          </cell>
          <cell r="JZ265">
            <v>-1438</v>
          </cell>
          <cell r="KA265">
            <v>0</v>
          </cell>
          <cell r="KB265">
            <v>926.1</v>
          </cell>
          <cell r="KC265">
            <v>7826</v>
          </cell>
          <cell r="KD265">
            <v>7247659</v>
          </cell>
          <cell r="KE265">
            <v>0</v>
          </cell>
          <cell r="KF265">
            <v>186556</v>
          </cell>
          <cell r="KG265">
            <v>822904</v>
          </cell>
        </row>
        <row r="266">
          <cell r="E266">
            <v>6095</v>
          </cell>
          <cell r="F266">
            <v>6095</v>
          </cell>
          <cell r="G266" t="str">
            <v>SOUTH HAMILTON</v>
          </cell>
          <cell r="H266" t="str">
            <v>South Hamilton</v>
          </cell>
          <cell r="I266">
            <v>0</v>
          </cell>
          <cell r="J266">
            <v>0</v>
          </cell>
          <cell r="K266">
            <v>0</v>
          </cell>
          <cell r="L266">
            <v>6095</v>
          </cell>
          <cell r="M266">
            <v>5078330</v>
          </cell>
          <cell r="N266">
            <v>178372</v>
          </cell>
          <cell r="O266">
            <v>331689</v>
          </cell>
          <cell r="P266">
            <v>1190000</v>
          </cell>
          <cell r="Q266">
            <v>311475</v>
          </cell>
          <cell r="R266">
            <v>270000</v>
          </cell>
          <cell r="S266">
            <v>221000</v>
          </cell>
          <cell r="T266">
            <v>134050</v>
          </cell>
          <cell r="U266">
            <v>0</v>
          </cell>
          <cell r="V266">
            <v>3834662</v>
          </cell>
          <cell r="W266">
            <v>12157</v>
          </cell>
          <cell r="X266">
            <v>994170</v>
          </cell>
          <cell r="Y266">
            <v>29292</v>
          </cell>
          <cell r="Z266">
            <v>80000</v>
          </cell>
          <cell r="AA266">
            <v>375000</v>
          </cell>
          <cell r="AB266">
            <v>13040197</v>
          </cell>
          <cell r="AC266">
            <v>0</v>
          </cell>
          <cell r="AD266">
            <v>213111</v>
          </cell>
          <cell r="AE266">
            <v>1500</v>
          </cell>
          <cell r="AF266">
            <v>13254808</v>
          </cell>
          <cell r="AG266">
            <v>5752197</v>
          </cell>
          <cell r="AH266">
            <v>19007005</v>
          </cell>
          <cell r="AI266">
            <v>8676600</v>
          </cell>
          <cell r="AJ266">
            <v>70000</v>
          </cell>
          <cell r="AK266">
            <v>519500</v>
          </cell>
          <cell r="AL266">
            <v>361270</v>
          </cell>
          <cell r="AM266">
            <v>454250</v>
          </cell>
          <cell r="AN266">
            <v>183000</v>
          </cell>
          <cell r="AO266">
            <v>1381150</v>
          </cell>
          <cell r="AP266">
            <v>626000</v>
          </cell>
          <cell r="AQ266">
            <v>0</v>
          </cell>
          <cell r="AR266">
            <v>3595170</v>
          </cell>
          <cell r="AS266">
            <v>600000</v>
          </cell>
          <cell r="AT266">
            <v>1400000</v>
          </cell>
          <cell r="AU266">
            <v>1346000</v>
          </cell>
          <cell r="AV266">
            <v>336572</v>
          </cell>
          <cell r="AW266">
            <v>3082572</v>
          </cell>
          <cell r="AX266">
            <v>15954342</v>
          </cell>
          <cell r="AY266">
            <v>213111</v>
          </cell>
          <cell r="AZ266">
            <v>16167453</v>
          </cell>
          <cell r="BA266">
            <v>2839552</v>
          </cell>
          <cell r="BB266">
            <v>19007005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20</v>
          </cell>
          <cell r="BZ266">
            <v>2024</v>
          </cell>
          <cell r="CA266">
            <v>2028</v>
          </cell>
          <cell r="CB266">
            <v>10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2018</v>
          </cell>
          <cell r="CO266">
            <v>2027</v>
          </cell>
          <cell r="CP266">
            <v>1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2.7</v>
          </cell>
          <cell r="CY266">
            <v>0</v>
          </cell>
          <cell r="CZ266">
            <v>7</v>
          </cell>
          <cell r="DA266">
            <v>484979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385423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2957735</v>
          </cell>
          <cell r="DY266">
            <v>20732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2978467</v>
          </cell>
          <cell r="EG266">
            <v>712000</v>
          </cell>
          <cell r="EH266">
            <v>0</v>
          </cell>
          <cell r="EI266">
            <v>2957735</v>
          </cell>
          <cell r="EJ266">
            <v>205408</v>
          </cell>
          <cell r="EK266">
            <v>180015</v>
          </cell>
          <cell r="EL266">
            <v>385423</v>
          </cell>
          <cell r="EM266">
            <v>127190</v>
          </cell>
          <cell r="EN266">
            <v>512613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1038438</v>
          </cell>
          <cell r="ET266">
            <v>0</v>
          </cell>
          <cell r="EU266">
            <v>5241519</v>
          </cell>
          <cell r="EV266">
            <v>0</v>
          </cell>
          <cell r="EW266">
            <v>7.7479399999999998</v>
          </cell>
          <cell r="EX266">
            <v>1.8521700000000001</v>
          </cell>
          <cell r="EY266">
            <v>0</v>
          </cell>
          <cell r="EZ266">
            <v>0</v>
          </cell>
          <cell r="FA266">
            <v>1</v>
          </cell>
          <cell r="FB266">
            <v>0.33</v>
          </cell>
          <cell r="FC266">
            <v>0</v>
          </cell>
          <cell r="FD266">
            <v>0</v>
          </cell>
          <cell r="FE266">
            <v>2.69428</v>
          </cell>
          <cell r="FF266">
            <v>0</v>
          </cell>
          <cell r="FG266">
            <v>13.62439</v>
          </cell>
          <cell r="FH266">
            <v>0</v>
          </cell>
          <cell r="FI266">
            <v>0</v>
          </cell>
          <cell r="FJ266">
            <v>7.6941499999999996</v>
          </cell>
          <cell r="FK266">
            <v>5.3789999999999998E-2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6470076</v>
          </cell>
          <cell r="GK266">
            <v>7440</v>
          </cell>
          <cell r="GL266">
            <v>4696872</v>
          </cell>
          <cell r="GM266">
            <v>0</v>
          </cell>
          <cell r="GN266">
            <v>91162</v>
          </cell>
          <cell r="GO266">
            <v>400570</v>
          </cell>
          <cell r="GP266">
            <v>228953</v>
          </cell>
          <cell r="GQ266">
            <v>0</v>
          </cell>
          <cell r="GR266">
            <v>38308</v>
          </cell>
          <cell r="GS266">
            <v>42927</v>
          </cell>
          <cell r="GT266">
            <v>0</v>
          </cell>
          <cell r="GU266">
            <v>211590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6470076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385190</v>
          </cell>
          <cell r="HG266">
            <v>0</v>
          </cell>
          <cell r="HH266">
            <v>38030</v>
          </cell>
          <cell r="HI266">
            <v>126114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4801775</v>
          </cell>
          <cell r="HO266">
            <v>0</v>
          </cell>
          <cell r="HP266">
            <v>87240</v>
          </cell>
          <cell r="HQ266">
            <v>478109</v>
          </cell>
          <cell r="HR266">
            <v>236975</v>
          </cell>
          <cell r="HS266">
            <v>0</v>
          </cell>
          <cell r="HT266">
            <v>39200</v>
          </cell>
          <cell r="HU266">
            <v>43909</v>
          </cell>
          <cell r="HV266">
            <v>0</v>
          </cell>
          <cell r="HW266">
            <v>209335</v>
          </cell>
          <cell r="HX266">
            <v>0</v>
          </cell>
          <cell r="HY266">
            <v>0</v>
          </cell>
          <cell r="HZ266">
            <v>0</v>
          </cell>
          <cell r="IA266">
            <v>-14880</v>
          </cell>
          <cell r="IB266">
            <v>6650051</v>
          </cell>
          <cell r="IC266">
            <v>0</v>
          </cell>
          <cell r="ID266">
            <v>0</v>
          </cell>
          <cell r="IE266">
            <v>0</v>
          </cell>
          <cell r="IF266">
            <v>0</v>
          </cell>
          <cell r="IG266">
            <v>0</v>
          </cell>
          <cell r="IH266">
            <v>394130</v>
          </cell>
          <cell r="II266">
            <v>0</v>
          </cell>
          <cell r="IJ266">
            <v>46153</v>
          </cell>
          <cell r="IK266">
            <v>133613</v>
          </cell>
          <cell r="IL266">
            <v>0</v>
          </cell>
          <cell r="IM266">
            <v>0</v>
          </cell>
          <cell r="IN266">
            <v>0</v>
          </cell>
          <cell r="IO266">
            <v>0</v>
          </cell>
          <cell r="IP266">
            <v>6650051</v>
          </cell>
          <cell r="IQ266">
            <v>0</v>
          </cell>
          <cell r="IR266">
            <v>0</v>
          </cell>
          <cell r="IS266">
            <v>7.18</v>
          </cell>
          <cell r="IT266">
            <v>0</v>
          </cell>
          <cell r="IU266">
            <v>2.5259999999999998</v>
          </cell>
          <cell r="IV266">
            <v>1.68</v>
          </cell>
          <cell r="IW266">
            <v>608.5</v>
          </cell>
          <cell r="IX266">
            <v>0</v>
          </cell>
          <cell r="IY266">
            <v>15.5</v>
          </cell>
          <cell r="IZ266">
            <v>0</v>
          </cell>
          <cell r="JA266">
            <v>0</v>
          </cell>
          <cell r="JB266">
            <v>0</v>
          </cell>
          <cell r="JC266">
            <v>0</v>
          </cell>
          <cell r="JD266">
            <v>0</v>
          </cell>
          <cell r="JE266">
            <v>0</v>
          </cell>
          <cell r="JF266">
            <v>0</v>
          </cell>
          <cell r="JG266">
            <v>0</v>
          </cell>
          <cell r="JH266">
            <v>62.4</v>
          </cell>
          <cell r="JI266">
            <v>13.7</v>
          </cell>
          <cell r="JJ266">
            <v>24.22</v>
          </cell>
          <cell r="JK266">
            <v>24.48</v>
          </cell>
          <cell r="JL266">
            <v>10.96</v>
          </cell>
          <cell r="JM266">
            <v>30.26</v>
          </cell>
          <cell r="JN266">
            <v>22.32</v>
          </cell>
          <cell r="JO266">
            <v>63.54</v>
          </cell>
          <cell r="JP266">
            <v>8.35</v>
          </cell>
          <cell r="JQ266">
            <v>3.14</v>
          </cell>
          <cell r="JR266">
            <v>4</v>
          </cell>
          <cell r="JS266">
            <v>0</v>
          </cell>
          <cell r="JT266">
            <v>7662</v>
          </cell>
          <cell r="JU266">
            <v>2.5289999999999999</v>
          </cell>
          <cell r="JV266">
            <v>4385</v>
          </cell>
          <cell r="JW266">
            <v>626.70000000000005</v>
          </cell>
          <cell r="JX266">
            <v>-0.1</v>
          </cell>
          <cell r="JY266">
            <v>-766</v>
          </cell>
          <cell r="JZ266">
            <v>-675</v>
          </cell>
          <cell r="KA266">
            <v>0</v>
          </cell>
          <cell r="KB266">
            <v>608.5</v>
          </cell>
          <cell r="KC266">
            <v>7853</v>
          </cell>
          <cell r="KD266">
            <v>4778551</v>
          </cell>
          <cell r="KE266">
            <v>71242</v>
          </cell>
          <cell r="KF266">
            <v>110091</v>
          </cell>
          <cell r="KG266">
            <v>498980</v>
          </cell>
        </row>
        <row r="267">
          <cell r="E267">
            <v>5157</v>
          </cell>
          <cell r="F267">
            <v>6099</v>
          </cell>
          <cell r="G267" t="str">
            <v>SOUTH O'BRIEN</v>
          </cell>
          <cell r="H267" t="str">
            <v>South O'Brien</v>
          </cell>
          <cell r="I267">
            <v>0</v>
          </cell>
          <cell r="J267">
            <v>0</v>
          </cell>
          <cell r="K267">
            <v>0</v>
          </cell>
          <cell r="L267">
            <v>5157</v>
          </cell>
          <cell r="M267">
            <v>8653148</v>
          </cell>
          <cell r="N267">
            <v>97899</v>
          </cell>
          <cell r="O267">
            <v>476980</v>
          </cell>
          <cell r="P267">
            <v>150000</v>
          </cell>
          <cell r="Q267">
            <v>337000</v>
          </cell>
          <cell r="R267">
            <v>125000</v>
          </cell>
          <cell r="S267">
            <v>144000</v>
          </cell>
          <cell r="T267">
            <v>132000</v>
          </cell>
          <cell r="U267">
            <v>0</v>
          </cell>
          <cell r="V267">
            <v>1997748</v>
          </cell>
          <cell r="W267">
            <v>5605</v>
          </cell>
          <cell r="X267">
            <v>925000</v>
          </cell>
          <cell r="Y267">
            <v>0</v>
          </cell>
          <cell r="Z267">
            <v>105000</v>
          </cell>
          <cell r="AA267">
            <v>440000</v>
          </cell>
          <cell r="AB267">
            <v>13589380</v>
          </cell>
          <cell r="AC267">
            <v>9000000</v>
          </cell>
          <cell r="AD267">
            <v>0</v>
          </cell>
          <cell r="AE267">
            <v>0</v>
          </cell>
          <cell r="AF267">
            <v>22609380</v>
          </cell>
          <cell r="AG267">
            <v>21521725</v>
          </cell>
          <cell r="AH267">
            <v>44131105</v>
          </cell>
          <cell r="AI267">
            <v>5726000</v>
          </cell>
          <cell r="AJ267">
            <v>190000</v>
          </cell>
          <cell r="AK267">
            <v>655000</v>
          </cell>
          <cell r="AL267">
            <v>2505000</v>
          </cell>
          <cell r="AM267">
            <v>438000</v>
          </cell>
          <cell r="AN267">
            <v>218000</v>
          </cell>
          <cell r="AO267">
            <v>1075000</v>
          </cell>
          <cell r="AP267">
            <v>802500</v>
          </cell>
          <cell r="AQ267">
            <v>20000</v>
          </cell>
          <cell r="AR267">
            <v>5883500</v>
          </cell>
          <cell r="AS267">
            <v>350000</v>
          </cell>
          <cell r="AT267">
            <v>16500000</v>
          </cell>
          <cell r="AU267">
            <v>2060000</v>
          </cell>
          <cell r="AV267">
            <v>346110</v>
          </cell>
          <cell r="AW267">
            <v>18906110</v>
          </cell>
          <cell r="AX267">
            <v>30865610</v>
          </cell>
          <cell r="AY267">
            <v>0</v>
          </cell>
          <cell r="AZ267">
            <v>30865610</v>
          </cell>
          <cell r="BA267">
            <v>13265495</v>
          </cell>
          <cell r="BB267">
            <v>44131105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20</v>
          </cell>
          <cell r="BZ267">
            <v>2025</v>
          </cell>
          <cell r="CA267">
            <v>2029</v>
          </cell>
          <cell r="CB267">
            <v>10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20</v>
          </cell>
          <cell r="CN267">
            <v>2024</v>
          </cell>
          <cell r="CO267">
            <v>2033</v>
          </cell>
          <cell r="CP267">
            <v>1.34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2.7</v>
          </cell>
          <cell r="CY267">
            <v>0</v>
          </cell>
          <cell r="CZ267">
            <v>6</v>
          </cell>
          <cell r="DA267">
            <v>454168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4</v>
          </cell>
          <cell r="DI267">
            <v>1019969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4834172</v>
          </cell>
          <cell r="DY267">
            <v>116088</v>
          </cell>
          <cell r="DZ267">
            <v>0</v>
          </cell>
          <cell r="EA267">
            <v>0</v>
          </cell>
          <cell r="EB267">
            <v>0</v>
          </cell>
          <cell r="EC267">
            <v>186768</v>
          </cell>
          <cell r="ED267">
            <v>70867</v>
          </cell>
          <cell r="EE267">
            <v>0</v>
          </cell>
          <cell r="EF267">
            <v>5207895</v>
          </cell>
          <cell r="EG267">
            <v>400000</v>
          </cell>
          <cell r="EH267">
            <v>0</v>
          </cell>
          <cell r="EI267">
            <v>5091807</v>
          </cell>
          <cell r="EJ267">
            <v>0</v>
          </cell>
          <cell r="EK267">
            <v>820712</v>
          </cell>
          <cell r="EL267">
            <v>820712</v>
          </cell>
          <cell r="EM267">
            <v>251186</v>
          </cell>
          <cell r="EN267">
            <v>1071898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2055162</v>
          </cell>
          <cell r="ET267">
            <v>0</v>
          </cell>
          <cell r="EU267">
            <v>8734951</v>
          </cell>
          <cell r="EV267">
            <v>0</v>
          </cell>
          <cell r="EW267">
            <v>7.0008800000000004</v>
          </cell>
          <cell r="EX267">
            <v>0.53798999999999997</v>
          </cell>
          <cell r="EY267">
            <v>0</v>
          </cell>
          <cell r="EZ267">
            <v>0</v>
          </cell>
          <cell r="FA267">
            <v>1.07822</v>
          </cell>
          <cell r="FB267">
            <v>0.33</v>
          </cell>
          <cell r="FC267">
            <v>0</v>
          </cell>
          <cell r="FD267">
            <v>0</v>
          </cell>
          <cell r="FE267">
            <v>2.7</v>
          </cell>
          <cell r="FF267">
            <v>0</v>
          </cell>
          <cell r="FG267">
            <v>11.64709</v>
          </cell>
          <cell r="FH267">
            <v>0</v>
          </cell>
          <cell r="FI267">
            <v>0</v>
          </cell>
          <cell r="FJ267">
            <v>6.8483700000000001</v>
          </cell>
          <cell r="FK267">
            <v>0.15251000000000001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6404530</v>
          </cell>
          <cell r="GK267">
            <v>7431</v>
          </cell>
          <cell r="GL267">
            <v>4064014</v>
          </cell>
          <cell r="GM267">
            <v>213058</v>
          </cell>
          <cell r="GN267">
            <v>106434</v>
          </cell>
          <cell r="GO267">
            <v>879830</v>
          </cell>
          <cell r="GP267">
            <v>220081</v>
          </cell>
          <cell r="GQ267">
            <v>3979</v>
          </cell>
          <cell r="GR267">
            <v>36687</v>
          </cell>
          <cell r="GS267">
            <v>41098</v>
          </cell>
          <cell r="GT267">
            <v>0</v>
          </cell>
          <cell r="GU267">
            <v>198251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6404530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390668</v>
          </cell>
          <cell r="HG267">
            <v>0</v>
          </cell>
          <cell r="HH267">
            <v>42350</v>
          </cell>
          <cell r="HI267">
            <v>100076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4297160</v>
          </cell>
          <cell r="HO267">
            <v>0</v>
          </cell>
          <cell r="HP267">
            <v>64959</v>
          </cell>
          <cell r="HQ267">
            <v>965579</v>
          </cell>
          <cell r="HR267">
            <v>234165</v>
          </cell>
          <cell r="HS267">
            <v>0</v>
          </cell>
          <cell r="HT267">
            <v>39219</v>
          </cell>
          <cell r="HU267">
            <v>43916</v>
          </cell>
          <cell r="HV267">
            <v>0</v>
          </cell>
          <cell r="HW267">
            <v>208625</v>
          </cell>
          <cell r="HX267">
            <v>0</v>
          </cell>
          <cell r="HY267">
            <v>0</v>
          </cell>
          <cell r="HZ267">
            <v>0</v>
          </cell>
          <cell r="IA267">
            <v>-2125</v>
          </cell>
          <cell r="IB267">
            <v>6493624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393104</v>
          </cell>
          <cell r="II267">
            <v>0</v>
          </cell>
          <cell r="IJ267">
            <v>51982</v>
          </cell>
          <cell r="IK267">
            <v>145065</v>
          </cell>
          <cell r="IL267">
            <v>0</v>
          </cell>
          <cell r="IM267">
            <v>0</v>
          </cell>
          <cell r="IN267">
            <v>0</v>
          </cell>
          <cell r="IO267">
            <v>0</v>
          </cell>
          <cell r="IP267">
            <v>6493624</v>
          </cell>
          <cell r="IQ267">
            <v>0</v>
          </cell>
          <cell r="IR267">
            <v>2.7</v>
          </cell>
          <cell r="IS267">
            <v>5.98</v>
          </cell>
          <cell r="IT267">
            <v>69</v>
          </cell>
          <cell r="IU267">
            <v>2.508</v>
          </cell>
          <cell r="IV267">
            <v>0</v>
          </cell>
          <cell r="IW267">
            <v>579</v>
          </cell>
          <cell r="IX267">
            <v>0</v>
          </cell>
          <cell r="IY267">
            <v>13</v>
          </cell>
          <cell r="IZ267">
            <v>0</v>
          </cell>
          <cell r="JA267">
            <v>0</v>
          </cell>
          <cell r="JB267">
            <v>0</v>
          </cell>
          <cell r="JC267">
            <v>453</v>
          </cell>
          <cell r="JD267">
            <v>437</v>
          </cell>
          <cell r="JE267">
            <v>0</v>
          </cell>
          <cell r="JF267">
            <v>0</v>
          </cell>
          <cell r="JG267">
            <v>1.36</v>
          </cell>
          <cell r="JH267">
            <v>126.17</v>
          </cell>
          <cell r="JI267">
            <v>39.729999999999997</v>
          </cell>
          <cell r="JJ267">
            <v>33.880000000000003</v>
          </cell>
          <cell r="JK267">
            <v>52.56</v>
          </cell>
          <cell r="JL267">
            <v>43.84</v>
          </cell>
          <cell r="JM267">
            <v>35.1</v>
          </cell>
          <cell r="JN267">
            <v>38.880000000000003</v>
          </cell>
          <cell r="JO267">
            <v>117.82</v>
          </cell>
          <cell r="JP267">
            <v>2.23</v>
          </cell>
          <cell r="JQ267">
            <v>0.42</v>
          </cell>
          <cell r="JR267">
            <v>77</v>
          </cell>
          <cell r="JS267">
            <v>2.7</v>
          </cell>
          <cell r="JT267">
            <v>7653</v>
          </cell>
          <cell r="JU267">
            <v>2.6749999999999998</v>
          </cell>
          <cell r="JV267">
            <v>15427</v>
          </cell>
          <cell r="JW267">
            <v>561.5</v>
          </cell>
          <cell r="JX267">
            <v>0</v>
          </cell>
          <cell r="JY267">
            <v>0</v>
          </cell>
          <cell r="JZ267">
            <v>0</v>
          </cell>
          <cell r="KA267">
            <v>474</v>
          </cell>
          <cell r="KB267">
            <v>579</v>
          </cell>
          <cell r="KC267">
            <v>7844</v>
          </cell>
          <cell r="KD267">
            <v>4541676</v>
          </cell>
          <cell r="KE267">
            <v>0</v>
          </cell>
          <cell r="KF267">
            <v>41769</v>
          </cell>
          <cell r="KG267">
            <v>924180</v>
          </cell>
        </row>
        <row r="268">
          <cell r="E268">
            <v>6097</v>
          </cell>
          <cell r="F268">
            <v>6097</v>
          </cell>
          <cell r="G268" t="str">
            <v>SOUTH PAGE</v>
          </cell>
          <cell r="H268" t="str">
            <v>South Page</v>
          </cell>
          <cell r="I268">
            <v>0</v>
          </cell>
          <cell r="J268">
            <v>0</v>
          </cell>
          <cell r="K268">
            <v>0</v>
          </cell>
          <cell r="L268">
            <v>6097</v>
          </cell>
          <cell r="M268">
            <v>1449926</v>
          </cell>
          <cell r="N268">
            <v>86495</v>
          </cell>
          <cell r="O268">
            <v>49935</v>
          </cell>
          <cell r="P268">
            <v>89000</v>
          </cell>
          <cell r="Q268">
            <v>103000</v>
          </cell>
          <cell r="R268">
            <v>8000</v>
          </cell>
          <cell r="S268">
            <v>40000</v>
          </cell>
          <cell r="T268">
            <v>62500</v>
          </cell>
          <cell r="U268">
            <v>0</v>
          </cell>
          <cell r="V268">
            <v>1386119</v>
          </cell>
          <cell r="W268">
            <v>3542</v>
          </cell>
          <cell r="X268">
            <v>425000</v>
          </cell>
          <cell r="Y268">
            <v>0</v>
          </cell>
          <cell r="Z268">
            <v>125000</v>
          </cell>
          <cell r="AA268">
            <v>325000</v>
          </cell>
          <cell r="AB268">
            <v>4153517</v>
          </cell>
          <cell r="AC268">
            <v>0</v>
          </cell>
          <cell r="AD268">
            <v>6000</v>
          </cell>
          <cell r="AE268">
            <v>0</v>
          </cell>
          <cell r="AF268">
            <v>4159517</v>
          </cell>
          <cell r="AG268">
            <v>2392208</v>
          </cell>
          <cell r="AH268">
            <v>6551725</v>
          </cell>
          <cell r="AI268">
            <v>2760000</v>
          </cell>
          <cell r="AJ268">
            <v>25000</v>
          </cell>
          <cell r="AK268">
            <v>210000</v>
          </cell>
          <cell r="AL268">
            <v>185000</v>
          </cell>
          <cell r="AM268">
            <v>140000</v>
          </cell>
          <cell r="AN268">
            <v>135000</v>
          </cell>
          <cell r="AO268">
            <v>425000</v>
          </cell>
          <cell r="AP268">
            <v>395000</v>
          </cell>
          <cell r="AQ268">
            <v>0</v>
          </cell>
          <cell r="AR268">
            <v>1515000</v>
          </cell>
          <cell r="AS268">
            <v>140000</v>
          </cell>
          <cell r="AT268">
            <v>200000</v>
          </cell>
          <cell r="AU268">
            <v>0</v>
          </cell>
          <cell r="AV268">
            <v>109963</v>
          </cell>
          <cell r="AW268">
            <v>309963</v>
          </cell>
          <cell r="AX268">
            <v>4724963</v>
          </cell>
          <cell r="AY268">
            <v>6000</v>
          </cell>
          <cell r="AZ268">
            <v>4733963</v>
          </cell>
          <cell r="BA268">
            <v>1817762</v>
          </cell>
          <cell r="BB268">
            <v>6551725</v>
          </cell>
          <cell r="BC268">
            <v>0</v>
          </cell>
          <cell r="BD268">
            <v>0</v>
          </cell>
          <cell r="BE268">
            <v>3000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20</v>
          </cell>
          <cell r="BZ268">
            <v>2021</v>
          </cell>
          <cell r="CA268">
            <v>2025</v>
          </cell>
          <cell r="CB268">
            <v>10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4</v>
          </cell>
          <cell r="DA268">
            <v>154407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1019629</v>
          </cell>
          <cell r="DY268">
            <v>81275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1100904</v>
          </cell>
          <cell r="EG268">
            <v>385000</v>
          </cell>
          <cell r="EH268">
            <v>0</v>
          </cell>
          <cell r="EI268">
            <v>1019629</v>
          </cell>
          <cell r="EJ268">
            <v>0</v>
          </cell>
          <cell r="EK268">
            <v>0</v>
          </cell>
          <cell r="EL268">
            <v>0</v>
          </cell>
          <cell r="EM268">
            <v>44968</v>
          </cell>
          <cell r="EN268">
            <v>44968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1530871</v>
          </cell>
          <cell r="EV268">
            <v>0</v>
          </cell>
          <cell r="EW268">
            <v>8.0789600000000004</v>
          </cell>
          <cell r="EX268">
            <v>2.82531</v>
          </cell>
          <cell r="EY268">
            <v>0</v>
          </cell>
          <cell r="EZ268">
            <v>0</v>
          </cell>
          <cell r="FA268">
            <v>0</v>
          </cell>
          <cell r="FB268">
            <v>0.33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11.23427</v>
          </cell>
          <cell r="FH268">
            <v>0</v>
          </cell>
          <cell r="FI268">
            <v>0</v>
          </cell>
          <cell r="FJ268">
            <v>7.4825299999999997</v>
          </cell>
          <cell r="FK268">
            <v>0.59643000000000002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2378025</v>
          </cell>
          <cell r="GK268">
            <v>7413</v>
          </cell>
          <cell r="GL268">
            <v>1505580</v>
          </cell>
          <cell r="GM268">
            <v>57194</v>
          </cell>
          <cell r="GN268">
            <v>157215</v>
          </cell>
          <cell r="GO268">
            <v>266423</v>
          </cell>
          <cell r="GP268">
            <v>77502</v>
          </cell>
          <cell r="GQ268">
            <v>2274</v>
          </cell>
          <cell r="GR268">
            <v>12253</v>
          </cell>
          <cell r="GS268">
            <v>13546</v>
          </cell>
          <cell r="GT268">
            <v>0</v>
          </cell>
          <cell r="GU268">
            <v>35439</v>
          </cell>
          <cell r="GV268">
            <v>0</v>
          </cell>
          <cell r="GW268">
            <v>0</v>
          </cell>
          <cell r="GX268">
            <v>0</v>
          </cell>
          <cell r="GY268">
            <v>1366</v>
          </cell>
          <cell r="GZ268">
            <v>2378025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130366</v>
          </cell>
          <cell r="HG268">
            <v>0</v>
          </cell>
          <cell r="HH268">
            <v>16538</v>
          </cell>
          <cell r="HI268">
            <v>18533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1476609</v>
          </cell>
          <cell r="HO268">
            <v>44027</v>
          </cell>
          <cell r="HP268">
            <v>192616</v>
          </cell>
          <cell r="HQ268">
            <v>244931</v>
          </cell>
          <cell r="HR268">
            <v>75297</v>
          </cell>
          <cell r="HS268">
            <v>4479</v>
          </cell>
          <cell r="HT268">
            <v>12123</v>
          </cell>
          <cell r="HU268">
            <v>13402</v>
          </cell>
          <cell r="HV268">
            <v>0</v>
          </cell>
          <cell r="HW268">
            <v>45311</v>
          </cell>
          <cell r="HX268">
            <v>0</v>
          </cell>
          <cell r="HY268">
            <v>0</v>
          </cell>
          <cell r="HZ268">
            <v>0</v>
          </cell>
          <cell r="IA268">
            <v>-3751</v>
          </cell>
          <cell r="IB268">
            <v>2342512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129057</v>
          </cell>
          <cell r="II268">
            <v>0</v>
          </cell>
          <cell r="IJ268">
            <v>20519</v>
          </cell>
          <cell r="IK268">
            <v>7635</v>
          </cell>
          <cell r="IL268">
            <v>0</v>
          </cell>
          <cell r="IM268">
            <v>0</v>
          </cell>
          <cell r="IN268">
            <v>0</v>
          </cell>
          <cell r="IO268">
            <v>0</v>
          </cell>
          <cell r="IP268">
            <v>2342512</v>
          </cell>
          <cell r="IQ268">
            <v>0</v>
          </cell>
          <cell r="IR268">
            <v>0</v>
          </cell>
          <cell r="IS268">
            <v>23.87</v>
          </cell>
          <cell r="IT268">
            <v>2</v>
          </cell>
          <cell r="IU268">
            <v>1.3580000000000001</v>
          </cell>
          <cell r="IV268">
            <v>0</v>
          </cell>
          <cell r="IW268">
            <v>197.3</v>
          </cell>
          <cell r="IX268">
            <v>0</v>
          </cell>
          <cell r="IY268">
            <v>1</v>
          </cell>
          <cell r="IZ268">
            <v>0</v>
          </cell>
          <cell r="JA268">
            <v>0</v>
          </cell>
          <cell r="JB268">
            <v>0</v>
          </cell>
          <cell r="JC268">
            <v>157</v>
          </cell>
          <cell r="JD268">
            <v>169</v>
          </cell>
          <cell r="JE268">
            <v>0</v>
          </cell>
          <cell r="JF268">
            <v>0</v>
          </cell>
          <cell r="JG268">
            <v>0.47</v>
          </cell>
          <cell r="JH268">
            <v>32.08</v>
          </cell>
          <cell r="JI268">
            <v>16.440000000000001</v>
          </cell>
          <cell r="JJ268">
            <v>4.84</v>
          </cell>
          <cell r="JK268">
            <v>10.8</v>
          </cell>
          <cell r="JL268">
            <v>13.7</v>
          </cell>
          <cell r="JM268">
            <v>7.26</v>
          </cell>
          <cell r="JN268">
            <v>10.8</v>
          </cell>
          <cell r="JO268">
            <v>31.76</v>
          </cell>
          <cell r="JP268">
            <v>21.5</v>
          </cell>
          <cell r="JQ268">
            <v>0</v>
          </cell>
          <cell r="JR268">
            <v>0</v>
          </cell>
          <cell r="JS268">
            <v>0</v>
          </cell>
          <cell r="JT268">
            <v>7635</v>
          </cell>
          <cell r="JU268">
            <v>1.669</v>
          </cell>
          <cell r="JV268">
            <v>858</v>
          </cell>
          <cell r="JW268">
            <v>193.4</v>
          </cell>
          <cell r="JX268">
            <v>0</v>
          </cell>
          <cell r="JY268">
            <v>0</v>
          </cell>
          <cell r="JZ268">
            <v>0</v>
          </cell>
          <cell r="KA268">
            <v>161</v>
          </cell>
          <cell r="KB268">
            <v>197.3</v>
          </cell>
          <cell r="KC268">
            <v>7826</v>
          </cell>
          <cell r="KD268">
            <v>1544070</v>
          </cell>
          <cell r="KE268">
            <v>0</v>
          </cell>
          <cell r="KF268">
            <v>181321</v>
          </cell>
          <cell r="KG268">
            <v>248554</v>
          </cell>
        </row>
        <row r="269">
          <cell r="E269">
            <v>6098</v>
          </cell>
          <cell r="F269">
            <v>6098</v>
          </cell>
          <cell r="G269" t="str">
            <v>SOUTH TAMA</v>
          </cell>
          <cell r="H269" t="str">
            <v>South Tama</v>
          </cell>
          <cell r="I269">
            <v>0</v>
          </cell>
          <cell r="J269">
            <v>0</v>
          </cell>
          <cell r="K269">
            <v>0</v>
          </cell>
          <cell r="L269">
            <v>6098</v>
          </cell>
          <cell r="M269">
            <v>6028613</v>
          </cell>
          <cell r="N269">
            <v>138682</v>
          </cell>
          <cell r="O269">
            <v>284159</v>
          </cell>
          <cell r="P269">
            <v>425000</v>
          </cell>
          <cell r="Q269">
            <v>453300</v>
          </cell>
          <cell r="R269">
            <v>170000</v>
          </cell>
          <cell r="S269">
            <v>355000</v>
          </cell>
          <cell r="T269">
            <v>139200</v>
          </cell>
          <cell r="U269">
            <v>0</v>
          </cell>
          <cell r="V269">
            <v>12678212</v>
          </cell>
          <cell r="W269">
            <v>58321</v>
          </cell>
          <cell r="X269">
            <v>1990990</v>
          </cell>
          <cell r="Y269">
            <v>123368</v>
          </cell>
          <cell r="Z269">
            <v>490250</v>
          </cell>
          <cell r="AA269">
            <v>1665000</v>
          </cell>
          <cell r="AB269">
            <v>25000095</v>
          </cell>
          <cell r="AC269">
            <v>0</v>
          </cell>
          <cell r="AD269">
            <v>1436425</v>
          </cell>
          <cell r="AE269">
            <v>0</v>
          </cell>
          <cell r="AF269">
            <v>26436520</v>
          </cell>
          <cell r="AG269">
            <v>30908307</v>
          </cell>
          <cell r="AH269">
            <v>57344827</v>
          </cell>
          <cell r="AI269">
            <v>12164350</v>
          </cell>
          <cell r="AJ269">
            <v>877285</v>
          </cell>
          <cell r="AK269">
            <v>1243239</v>
          </cell>
          <cell r="AL269">
            <v>791524</v>
          </cell>
          <cell r="AM269">
            <v>1281977</v>
          </cell>
          <cell r="AN269">
            <v>570378</v>
          </cell>
          <cell r="AO269">
            <v>2384000</v>
          </cell>
          <cell r="AP269">
            <v>1178390</v>
          </cell>
          <cell r="AQ269">
            <v>0</v>
          </cell>
          <cell r="AR269">
            <v>8326793</v>
          </cell>
          <cell r="AS269">
            <v>935000</v>
          </cell>
          <cell r="AT269">
            <v>14250764</v>
          </cell>
          <cell r="AU269">
            <v>2326491</v>
          </cell>
          <cell r="AV269">
            <v>809768</v>
          </cell>
          <cell r="AW269">
            <v>17387023</v>
          </cell>
          <cell r="AX269">
            <v>38813166</v>
          </cell>
          <cell r="AY269">
            <v>1436425</v>
          </cell>
          <cell r="AZ269">
            <v>40249591</v>
          </cell>
          <cell r="BA269">
            <v>17095236</v>
          </cell>
          <cell r="BB269">
            <v>57344827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20</v>
          </cell>
          <cell r="BZ269">
            <v>2023</v>
          </cell>
          <cell r="CA269">
            <v>2027</v>
          </cell>
          <cell r="CB269">
            <v>10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2.7</v>
          </cell>
          <cell r="CY269">
            <v>0</v>
          </cell>
          <cell r="CZ269">
            <v>4</v>
          </cell>
          <cell r="DA269">
            <v>1116141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3657853</v>
          </cell>
          <cell r="DY269">
            <v>404718</v>
          </cell>
          <cell r="DZ269">
            <v>0</v>
          </cell>
          <cell r="EA269">
            <v>0</v>
          </cell>
          <cell r="EB269">
            <v>0</v>
          </cell>
          <cell r="EC269">
            <v>324305</v>
          </cell>
          <cell r="ED269">
            <v>0</v>
          </cell>
          <cell r="EE269">
            <v>0</v>
          </cell>
          <cell r="EF269">
            <v>4386876</v>
          </cell>
          <cell r="EG269">
            <v>747880</v>
          </cell>
          <cell r="EH269">
            <v>0</v>
          </cell>
          <cell r="EI269">
            <v>3982158</v>
          </cell>
          <cell r="EJ269">
            <v>0</v>
          </cell>
          <cell r="EK269">
            <v>0</v>
          </cell>
          <cell r="EL269">
            <v>0</v>
          </cell>
          <cell r="EM269">
            <v>142340</v>
          </cell>
          <cell r="EN269">
            <v>142340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889466</v>
          </cell>
          <cell r="ET269">
            <v>0</v>
          </cell>
          <cell r="EU269">
            <v>6166561</v>
          </cell>
          <cell r="EV269">
            <v>0</v>
          </cell>
          <cell r="EW269">
            <v>10.317920000000001</v>
          </cell>
          <cell r="EX269">
            <v>1.76156</v>
          </cell>
          <cell r="EY269">
            <v>0</v>
          </cell>
          <cell r="EZ269">
            <v>0</v>
          </cell>
          <cell r="FA269">
            <v>0</v>
          </cell>
          <cell r="FB269">
            <v>0.33</v>
          </cell>
          <cell r="FC269">
            <v>0</v>
          </cell>
          <cell r="FD269">
            <v>0</v>
          </cell>
          <cell r="FE269">
            <v>2.0621299999999998</v>
          </cell>
          <cell r="FF269">
            <v>0</v>
          </cell>
          <cell r="FG269">
            <v>14.47161</v>
          </cell>
          <cell r="FH269">
            <v>0</v>
          </cell>
          <cell r="FI269">
            <v>0</v>
          </cell>
          <cell r="FJ269">
            <v>9.3796199999999992</v>
          </cell>
          <cell r="FK269">
            <v>0.93830000000000002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16016685</v>
          </cell>
          <cell r="GK269">
            <v>7413</v>
          </cell>
          <cell r="GL269">
            <v>10774054</v>
          </cell>
          <cell r="GM269">
            <v>266822</v>
          </cell>
          <cell r="GN269">
            <v>340057</v>
          </cell>
          <cell r="GO269">
            <v>1934793</v>
          </cell>
          <cell r="GP269">
            <v>561535</v>
          </cell>
          <cell r="GQ269">
            <v>0</v>
          </cell>
          <cell r="GR269">
            <v>88200</v>
          </cell>
          <cell r="GS269">
            <v>98363</v>
          </cell>
          <cell r="GT269">
            <v>0</v>
          </cell>
          <cell r="GU269">
            <v>243524</v>
          </cell>
          <cell r="GV269">
            <v>0</v>
          </cell>
          <cell r="GW269">
            <v>0</v>
          </cell>
          <cell r="GX269">
            <v>0</v>
          </cell>
          <cell r="GY269">
            <v>-7306</v>
          </cell>
          <cell r="GZ269">
            <v>16016685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716443</v>
          </cell>
          <cell r="HG269">
            <v>0</v>
          </cell>
          <cell r="HH269">
            <v>83608</v>
          </cell>
          <cell r="HI269">
            <v>292814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11050899</v>
          </cell>
          <cell r="HO269">
            <v>0</v>
          </cell>
          <cell r="HP269">
            <v>350027</v>
          </cell>
          <cell r="HQ269">
            <v>1766357</v>
          </cell>
          <cell r="HR269">
            <v>566175</v>
          </cell>
          <cell r="HS269">
            <v>0</v>
          </cell>
          <cell r="HT269">
            <v>90457</v>
          </cell>
          <cell r="HU269">
            <v>100853</v>
          </cell>
          <cell r="HV269">
            <v>0</v>
          </cell>
          <cell r="HW269">
            <v>268239</v>
          </cell>
          <cell r="HX269">
            <v>0</v>
          </cell>
          <cell r="HY269">
            <v>0</v>
          </cell>
          <cell r="HZ269">
            <v>0</v>
          </cell>
          <cell r="IA269">
            <v>-623</v>
          </cell>
          <cell r="IB269">
            <v>15909089</v>
          </cell>
          <cell r="IC269">
            <v>0</v>
          </cell>
          <cell r="ID269">
            <v>0</v>
          </cell>
          <cell r="IE269">
            <v>0</v>
          </cell>
          <cell r="IF269">
            <v>0</v>
          </cell>
          <cell r="IG269">
            <v>0</v>
          </cell>
          <cell r="IH269">
            <v>721513</v>
          </cell>
          <cell r="II269">
            <v>0</v>
          </cell>
          <cell r="IJ269">
            <v>99339</v>
          </cell>
          <cell r="IK269">
            <v>263408</v>
          </cell>
          <cell r="IL269">
            <v>0</v>
          </cell>
          <cell r="IM269">
            <v>0</v>
          </cell>
          <cell r="IN269">
            <v>0</v>
          </cell>
          <cell r="IO269">
            <v>0</v>
          </cell>
          <cell r="IP269">
            <v>15909089</v>
          </cell>
          <cell r="IQ269">
            <v>0</v>
          </cell>
          <cell r="IR269">
            <v>0</v>
          </cell>
          <cell r="IS269">
            <v>8.74</v>
          </cell>
          <cell r="IT269">
            <v>1</v>
          </cell>
          <cell r="IU269">
            <v>9.0250000000000004</v>
          </cell>
          <cell r="IV269">
            <v>28.08</v>
          </cell>
          <cell r="IW269">
            <v>1400.5</v>
          </cell>
          <cell r="IX269">
            <v>0</v>
          </cell>
          <cell r="IY269">
            <v>32</v>
          </cell>
          <cell r="IZ269">
            <v>0</v>
          </cell>
          <cell r="JA269">
            <v>0</v>
          </cell>
          <cell r="JB269">
            <v>0</v>
          </cell>
          <cell r="JC269">
            <v>712</v>
          </cell>
          <cell r="JD269">
            <v>727</v>
          </cell>
          <cell r="JE269">
            <v>0</v>
          </cell>
          <cell r="JF269">
            <v>0</v>
          </cell>
          <cell r="JG269">
            <v>2.0299999999999998</v>
          </cell>
          <cell r="JH269">
            <v>231.35</v>
          </cell>
          <cell r="JI269">
            <v>61.65</v>
          </cell>
          <cell r="JJ269">
            <v>73.22</v>
          </cell>
          <cell r="JK269">
            <v>96.48</v>
          </cell>
          <cell r="JL269">
            <v>67.13</v>
          </cell>
          <cell r="JM269">
            <v>72.03</v>
          </cell>
          <cell r="JN269">
            <v>98.64</v>
          </cell>
          <cell r="JO269">
            <v>237.8</v>
          </cell>
          <cell r="JP269">
            <v>9.67</v>
          </cell>
          <cell r="JQ269">
            <v>28.04</v>
          </cell>
          <cell r="JR269">
            <v>1</v>
          </cell>
          <cell r="JS269">
            <v>0</v>
          </cell>
          <cell r="JT269">
            <v>7635</v>
          </cell>
          <cell r="JU269">
            <v>8.9009999999999998</v>
          </cell>
          <cell r="JV269">
            <v>53137</v>
          </cell>
          <cell r="JW269">
            <v>1447.4</v>
          </cell>
          <cell r="JX269">
            <v>-1.0640000000000001</v>
          </cell>
          <cell r="JY269">
            <v>-8124</v>
          </cell>
          <cell r="JZ269">
            <v>-7181</v>
          </cell>
          <cell r="KA269">
            <v>702</v>
          </cell>
          <cell r="KB269">
            <v>1400.5</v>
          </cell>
          <cell r="KC269">
            <v>7826</v>
          </cell>
          <cell r="KD269">
            <v>10960313</v>
          </cell>
          <cell r="KE269">
            <v>201095</v>
          </cell>
          <cell r="KF269">
            <v>364778</v>
          </cell>
          <cell r="KG269">
            <v>1861023</v>
          </cell>
        </row>
        <row r="270">
          <cell r="E270">
            <v>6100</v>
          </cell>
          <cell r="F270">
            <v>6100</v>
          </cell>
          <cell r="G270" t="str">
            <v>SOUTH WINNESHIEK</v>
          </cell>
          <cell r="H270" t="str">
            <v>South Winneshiek</v>
          </cell>
          <cell r="I270">
            <v>0</v>
          </cell>
          <cell r="J270">
            <v>0</v>
          </cell>
          <cell r="K270">
            <v>0</v>
          </cell>
          <cell r="L270">
            <v>6100</v>
          </cell>
          <cell r="M270">
            <v>3526277</v>
          </cell>
          <cell r="N270">
            <v>36747</v>
          </cell>
          <cell r="O270">
            <v>249962</v>
          </cell>
          <cell r="P270">
            <v>391225</v>
          </cell>
          <cell r="Q270">
            <v>27352</v>
          </cell>
          <cell r="R270">
            <v>233835</v>
          </cell>
          <cell r="S270">
            <v>171045</v>
          </cell>
          <cell r="T270">
            <v>106886</v>
          </cell>
          <cell r="U270">
            <v>0</v>
          </cell>
          <cell r="V270">
            <v>4290974</v>
          </cell>
          <cell r="W270">
            <v>12226</v>
          </cell>
          <cell r="X270">
            <v>910765</v>
          </cell>
          <cell r="Y270">
            <v>0</v>
          </cell>
          <cell r="Z270">
            <v>71184</v>
          </cell>
          <cell r="AA270">
            <v>432191</v>
          </cell>
          <cell r="AB270">
            <v>10460669</v>
          </cell>
          <cell r="AC270">
            <v>0</v>
          </cell>
          <cell r="AD270">
            <v>0</v>
          </cell>
          <cell r="AE270">
            <v>50</v>
          </cell>
          <cell r="AF270">
            <v>10460719</v>
          </cell>
          <cell r="AG270">
            <v>4831235</v>
          </cell>
          <cell r="AH270">
            <v>15291954</v>
          </cell>
          <cell r="AI270">
            <v>5813336</v>
          </cell>
          <cell r="AJ270">
            <v>791695</v>
          </cell>
          <cell r="AK270">
            <v>576197</v>
          </cell>
          <cell r="AL270">
            <v>212395</v>
          </cell>
          <cell r="AM270">
            <v>176419</v>
          </cell>
          <cell r="AN270">
            <v>316498</v>
          </cell>
          <cell r="AO270">
            <v>654182</v>
          </cell>
          <cell r="AP270">
            <v>627602</v>
          </cell>
          <cell r="AQ270">
            <v>0</v>
          </cell>
          <cell r="AR270">
            <v>3354988</v>
          </cell>
          <cell r="AS270">
            <v>549724</v>
          </cell>
          <cell r="AT270">
            <v>539620</v>
          </cell>
          <cell r="AU270">
            <v>17000</v>
          </cell>
          <cell r="AV270">
            <v>328785</v>
          </cell>
          <cell r="AW270">
            <v>885405</v>
          </cell>
          <cell r="AX270">
            <v>10603453</v>
          </cell>
          <cell r="AY270">
            <v>0</v>
          </cell>
          <cell r="AZ270">
            <v>10604258</v>
          </cell>
          <cell r="BA270">
            <v>4687696</v>
          </cell>
          <cell r="BB270">
            <v>15291954</v>
          </cell>
          <cell r="BC270">
            <v>0</v>
          </cell>
          <cell r="BD270">
            <v>0</v>
          </cell>
          <cell r="BE270">
            <v>805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20</v>
          </cell>
          <cell r="BZ270">
            <v>2022</v>
          </cell>
          <cell r="CA270">
            <v>2026</v>
          </cell>
          <cell r="CB270">
            <v>10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20</v>
          </cell>
          <cell r="CN270">
            <v>2018</v>
          </cell>
          <cell r="CO270">
            <v>2027</v>
          </cell>
          <cell r="CP270">
            <v>0.67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2.7</v>
          </cell>
          <cell r="CY270">
            <v>0</v>
          </cell>
          <cell r="CZ270">
            <v>3</v>
          </cell>
          <cell r="DA270">
            <v>417048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3</v>
          </cell>
          <cell r="DI270">
            <v>194300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2324036</v>
          </cell>
          <cell r="DY270">
            <v>195536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2519572</v>
          </cell>
          <cell r="EG270">
            <v>875000</v>
          </cell>
          <cell r="EH270">
            <v>0</v>
          </cell>
          <cell r="EI270">
            <v>2324036</v>
          </cell>
          <cell r="EJ270">
            <v>0</v>
          </cell>
          <cell r="EK270">
            <v>58283</v>
          </cell>
          <cell r="EL270">
            <v>58283</v>
          </cell>
          <cell r="EM270">
            <v>95700</v>
          </cell>
          <cell r="EN270">
            <v>153983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3548555</v>
          </cell>
          <cell r="EV270">
            <v>0</v>
          </cell>
          <cell r="EW270">
            <v>8.7467000000000006</v>
          </cell>
          <cell r="EX270">
            <v>3.0392700000000001</v>
          </cell>
          <cell r="EY270">
            <v>0</v>
          </cell>
          <cell r="EZ270">
            <v>0</v>
          </cell>
          <cell r="FA270">
            <v>0.20097999999999999</v>
          </cell>
          <cell r="FB270">
            <v>0.33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12.31695</v>
          </cell>
          <cell r="FH270">
            <v>0</v>
          </cell>
          <cell r="FI270">
            <v>0</v>
          </cell>
          <cell r="FJ270">
            <v>8.0724400000000003</v>
          </cell>
          <cell r="FK270">
            <v>0.67425999999999997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0</v>
          </cell>
          <cell r="GJ270">
            <v>5788630</v>
          </cell>
          <cell r="GK270">
            <v>7413</v>
          </cell>
          <cell r="GL270">
            <v>3759874</v>
          </cell>
          <cell r="GM270">
            <v>0</v>
          </cell>
          <cell r="GN270">
            <v>213457</v>
          </cell>
          <cell r="GO270">
            <v>772435</v>
          </cell>
          <cell r="GP270">
            <v>206910</v>
          </cell>
          <cell r="GQ270">
            <v>0</v>
          </cell>
          <cell r="GR270">
            <v>41168</v>
          </cell>
          <cell r="GS270">
            <v>45873</v>
          </cell>
          <cell r="GT270">
            <v>0</v>
          </cell>
          <cell r="GU270">
            <v>183277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5788630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307708</v>
          </cell>
          <cell r="HG270">
            <v>0</v>
          </cell>
          <cell r="HH270">
            <v>39906</v>
          </cell>
          <cell r="HI270">
            <v>218684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3945005</v>
          </cell>
          <cell r="HO270">
            <v>0</v>
          </cell>
          <cell r="HP270">
            <v>268905</v>
          </cell>
          <cell r="HQ270">
            <v>663940</v>
          </cell>
          <cell r="HR270">
            <v>210158</v>
          </cell>
          <cell r="HS270">
            <v>0</v>
          </cell>
          <cell r="HT270">
            <v>42709</v>
          </cell>
          <cell r="HU270">
            <v>47579</v>
          </cell>
          <cell r="HV270">
            <v>0</v>
          </cell>
          <cell r="HW270">
            <v>191515</v>
          </cell>
          <cell r="HX270">
            <v>0</v>
          </cell>
          <cell r="HY270">
            <v>0</v>
          </cell>
          <cell r="HZ270">
            <v>0</v>
          </cell>
          <cell r="IA270">
            <v>-148</v>
          </cell>
          <cell r="IB270">
            <v>5954818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321439</v>
          </cell>
          <cell r="II270">
            <v>0</v>
          </cell>
          <cell r="IJ270">
            <v>49402</v>
          </cell>
          <cell r="IK270">
            <v>198510</v>
          </cell>
          <cell r="IL270">
            <v>0</v>
          </cell>
          <cell r="IM270">
            <v>0</v>
          </cell>
          <cell r="IN270">
            <v>0</v>
          </cell>
          <cell r="IO270">
            <v>0</v>
          </cell>
          <cell r="IP270">
            <v>5954818</v>
          </cell>
          <cell r="IQ270">
            <v>0</v>
          </cell>
          <cell r="IR270">
            <v>4.8</v>
          </cell>
          <cell r="IS270">
            <v>29.76</v>
          </cell>
          <cell r="IT270">
            <v>172</v>
          </cell>
          <cell r="IU270">
            <v>2.16</v>
          </cell>
          <cell r="IV270">
            <v>3.3</v>
          </cell>
          <cell r="IW270">
            <v>532.9</v>
          </cell>
          <cell r="IX270">
            <v>0</v>
          </cell>
          <cell r="IY270">
            <v>29</v>
          </cell>
          <cell r="IZ270">
            <v>0</v>
          </cell>
          <cell r="JA270">
            <v>0</v>
          </cell>
          <cell r="JB270">
            <v>0</v>
          </cell>
          <cell r="JC270">
            <v>561</v>
          </cell>
          <cell r="JD270">
            <v>569</v>
          </cell>
          <cell r="JE270">
            <v>0</v>
          </cell>
          <cell r="JF270">
            <v>0</v>
          </cell>
          <cell r="JG270">
            <v>1.63</v>
          </cell>
          <cell r="JH270">
            <v>86.96</v>
          </cell>
          <cell r="JI270">
            <v>24.66</v>
          </cell>
          <cell r="JJ270">
            <v>16.940000000000001</v>
          </cell>
          <cell r="JK270">
            <v>45.36</v>
          </cell>
          <cell r="JL270">
            <v>30.14</v>
          </cell>
          <cell r="JM270">
            <v>16.940000000000001</v>
          </cell>
          <cell r="JN270">
            <v>44.64</v>
          </cell>
          <cell r="JO270">
            <v>91.72</v>
          </cell>
          <cell r="JP270">
            <v>29.75</v>
          </cell>
          <cell r="JQ270">
            <v>2.67</v>
          </cell>
          <cell r="JR270">
            <v>166</v>
          </cell>
          <cell r="JS270">
            <v>5.0999999999999996</v>
          </cell>
          <cell r="JT270">
            <v>7635</v>
          </cell>
          <cell r="JU270">
            <v>2.2519999999999998</v>
          </cell>
          <cell r="JV270">
            <v>10301</v>
          </cell>
          <cell r="JW270">
            <v>516.70000000000005</v>
          </cell>
          <cell r="JX270">
            <v>-0.26100000000000001</v>
          </cell>
          <cell r="JY270">
            <v>-1993</v>
          </cell>
          <cell r="JZ270">
            <v>-1761</v>
          </cell>
          <cell r="KA270">
            <v>581</v>
          </cell>
          <cell r="KB270">
            <v>532.9</v>
          </cell>
          <cell r="KC270">
            <v>7826</v>
          </cell>
          <cell r="KD270">
            <v>4170475</v>
          </cell>
          <cell r="KE270">
            <v>0</v>
          </cell>
          <cell r="KF270">
            <v>271343</v>
          </cell>
          <cell r="KG270">
            <v>717801</v>
          </cell>
        </row>
        <row r="271">
          <cell r="E271">
            <v>6101</v>
          </cell>
          <cell r="F271">
            <v>6101</v>
          </cell>
          <cell r="G271" t="str">
            <v>SOUTHEAST POLK</v>
          </cell>
          <cell r="H271" t="str">
            <v>Southeast Polk</v>
          </cell>
          <cell r="I271">
            <v>0</v>
          </cell>
          <cell r="J271">
            <v>0</v>
          </cell>
          <cell r="K271">
            <v>0</v>
          </cell>
          <cell r="L271">
            <v>6101</v>
          </cell>
          <cell r="M271">
            <v>39948235</v>
          </cell>
          <cell r="N271">
            <v>1940991</v>
          </cell>
          <cell r="O271">
            <v>2928803</v>
          </cell>
          <cell r="P271">
            <v>5070000</v>
          </cell>
          <cell r="Q271">
            <v>2085500</v>
          </cell>
          <cell r="R271">
            <v>2100000</v>
          </cell>
          <cell r="S271">
            <v>986500</v>
          </cell>
          <cell r="T271">
            <v>1583000</v>
          </cell>
          <cell r="U271">
            <v>0</v>
          </cell>
          <cell r="V271">
            <v>59435342</v>
          </cell>
          <cell r="W271">
            <v>249612</v>
          </cell>
          <cell r="X271">
            <v>9585388</v>
          </cell>
          <cell r="Y271">
            <v>0</v>
          </cell>
          <cell r="Z271">
            <v>1000000</v>
          </cell>
          <cell r="AA271">
            <v>6425000</v>
          </cell>
          <cell r="AB271">
            <v>133338371</v>
          </cell>
          <cell r="AC271">
            <v>0</v>
          </cell>
          <cell r="AD271">
            <v>4223813</v>
          </cell>
          <cell r="AE271">
            <v>410000</v>
          </cell>
          <cell r="AF271">
            <v>137972184</v>
          </cell>
          <cell r="AG271">
            <v>49820448</v>
          </cell>
          <cell r="AH271">
            <v>187792632</v>
          </cell>
          <cell r="AI271">
            <v>69238700</v>
          </cell>
          <cell r="AJ271">
            <v>3588000</v>
          </cell>
          <cell r="AK271">
            <v>4190500</v>
          </cell>
          <cell r="AL271">
            <v>1700000</v>
          </cell>
          <cell r="AM271">
            <v>5667500</v>
          </cell>
          <cell r="AN271">
            <v>6190500</v>
          </cell>
          <cell r="AO271">
            <v>11402000</v>
          </cell>
          <cell r="AP271">
            <v>6170000</v>
          </cell>
          <cell r="AQ271">
            <v>0</v>
          </cell>
          <cell r="AR271">
            <v>38908500</v>
          </cell>
          <cell r="AS271">
            <v>4551000</v>
          </cell>
          <cell r="AT271">
            <v>13435000</v>
          </cell>
          <cell r="AU271">
            <v>10741763</v>
          </cell>
          <cell r="AV271">
            <v>3981659</v>
          </cell>
          <cell r="AW271">
            <v>28158422</v>
          </cell>
          <cell r="AX271">
            <v>140856622</v>
          </cell>
          <cell r="AY271">
            <v>4223813</v>
          </cell>
          <cell r="AZ271">
            <v>145080435</v>
          </cell>
          <cell r="BA271">
            <v>42712197</v>
          </cell>
          <cell r="BB271">
            <v>187792632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20</v>
          </cell>
          <cell r="BZ271">
            <v>2024</v>
          </cell>
          <cell r="CA271">
            <v>2028</v>
          </cell>
          <cell r="CB271">
            <v>10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2021</v>
          </cell>
          <cell r="CO271">
            <v>2030</v>
          </cell>
          <cell r="CP271">
            <v>1.34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4.05</v>
          </cell>
          <cell r="CY271">
            <v>0</v>
          </cell>
          <cell r="CZ271">
            <v>5</v>
          </cell>
          <cell r="DA271">
            <v>5634407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4152651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22403141</v>
          </cell>
          <cell r="DY271">
            <v>780491</v>
          </cell>
          <cell r="DZ271">
            <v>0</v>
          </cell>
          <cell r="EA271">
            <v>0</v>
          </cell>
          <cell r="EB271">
            <v>0</v>
          </cell>
          <cell r="EC271">
            <v>2495372</v>
          </cell>
          <cell r="ED271">
            <v>0</v>
          </cell>
          <cell r="EE271">
            <v>0</v>
          </cell>
          <cell r="EF271">
            <v>25679004</v>
          </cell>
          <cell r="EG271">
            <v>4379650</v>
          </cell>
          <cell r="EH271">
            <v>0</v>
          </cell>
          <cell r="EI271">
            <v>24898513</v>
          </cell>
          <cell r="EJ271">
            <v>0</v>
          </cell>
          <cell r="EK271">
            <v>4152651</v>
          </cell>
          <cell r="EL271">
            <v>4152651</v>
          </cell>
          <cell r="EM271">
            <v>1022668</v>
          </cell>
          <cell r="EN271">
            <v>5175319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6655150</v>
          </cell>
          <cell r="ET271">
            <v>0</v>
          </cell>
          <cell r="EU271">
            <v>41889094</v>
          </cell>
          <cell r="EV271">
            <v>0</v>
          </cell>
          <cell r="EW271">
            <v>9.9237300000000008</v>
          </cell>
          <cell r="EX271">
            <v>1.7012799999999999</v>
          </cell>
          <cell r="EY271">
            <v>0</v>
          </cell>
          <cell r="EZ271">
            <v>0</v>
          </cell>
          <cell r="FA271">
            <v>1.34</v>
          </cell>
          <cell r="FB271">
            <v>0.33</v>
          </cell>
          <cell r="FC271">
            <v>0</v>
          </cell>
          <cell r="FD271">
            <v>0</v>
          </cell>
          <cell r="FE271">
            <v>2.1475200000000001</v>
          </cell>
          <cell r="FF271">
            <v>0</v>
          </cell>
          <cell r="FG271">
            <v>15.44253</v>
          </cell>
          <cell r="FH271">
            <v>0</v>
          </cell>
          <cell r="FI271">
            <v>0</v>
          </cell>
          <cell r="FJ271">
            <v>9.6718799999999998</v>
          </cell>
          <cell r="FK271">
            <v>0.25185000000000002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72894254</v>
          </cell>
          <cell r="GK271">
            <v>7413</v>
          </cell>
          <cell r="GL271">
            <v>52069653</v>
          </cell>
          <cell r="GM271">
            <v>0</v>
          </cell>
          <cell r="GN271">
            <v>1020822</v>
          </cell>
          <cell r="GO271">
            <v>7347173</v>
          </cell>
          <cell r="GP271">
            <v>2534092</v>
          </cell>
          <cell r="GQ271">
            <v>0</v>
          </cell>
          <cell r="GR271">
            <v>443473</v>
          </cell>
          <cell r="GS271">
            <v>487062</v>
          </cell>
          <cell r="GT271">
            <v>0</v>
          </cell>
          <cell r="GU271">
            <v>1283686</v>
          </cell>
          <cell r="GV271">
            <v>0</v>
          </cell>
          <cell r="GW271">
            <v>0</v>
          </cell>
          <cell r="GX271">
            <v>0</v>
          </cell>
          <cell r="GY271">
            <v>-14967</v>
          </cell>
          <cell r="GZ271">
            <v>72894254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3562605</v>
          </cell>
          <cell r="HG271">
            <v>0</v>
          </cell>
          <cell r="HH271">
            <v>225412</v>
          </cell>
          <cell r="HI271">
            <v>1067472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55055985</v>
          </cell>
          <cell r="HO271">
            <v>0</v>
          </cell>
          <cell r="HP271">
            <v>1132652</v>
          </cell>
          <cell r="HQ271">
            <v>8113562</v>
          </cell>
          <cell r="HR271">
            <v>2696227</v>
          </cell>
          <cell r="HS271">
            <v>0</v>
          </cell>
          <cell r="HT271">
            <v>470946</v>
          </cell>
          <cell r="HU271">
            <v>517327</v>
          </cell>
          <cell r="HV271">
            <v>0</v>
          </cell>
          <cell r="HW271">
            <v>1381417</v>
          </cell>
          <cell r="HX271">
            <v>0</v>
          </cell>
          <cell r="HY271">
            <v>0</v>
          </cell>
          <cell r="HZ271">
            <v>0</v>
          </cell>
          <cell r="IA271">
            <v>-6820</v>
          </cell>
          <cell r="IB271">
            <v>77517855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3819785</v>
          </cell>
          <cell r="II271">
            <v>0</v>
          </cell>
          <cell r="IJ271">
            <v>261652</v>
          </cell>
          <cell r="IK271">
            <v>1057448</v>
          </cell>
          <cell r="IL271">
            <v>0</v>
          </cell>
          <cell r="IM271">
            <v>0</v>
          </cell>
          <cell r="IN271">
            <v>0</v>
          </cell>
          <cell r="IO271">
            <v>0</v>
          </cell>
          <cell r="IP271">
            <v>77517855</v>
          </cell>
          <cell r="IQ271">
            <v>0</v>
          </cell>
          <cell r="IR271">
            <v>0</v>
          </cell>
          <cell r="IS271">
            <v>70.14</v>
          </cell>
          <cell r="IT271">
            <v>380</v>
          </cell>
          <cell r="IU271">
            <v>32.49</v>
          </cell>
          <cell r="IV271">
            <v>45.72</v>
          </cell>
          <cell r="IW271">
            <v>7199.6</v>
          </cell>
          <cell r="IX271">
            <v>0</v>
          </cell>
          <cell r="IY271">
            <v>127</v>
          </cell>
          <cell r="IZ271">
            <v>0</v>
          </cell>
          <cell r="JA271">
            <v>0</v>
          </cell>
          <cell r="JB271">
            <v>0</v>
          </cell>
          <cell r="JC271">
            <v>0</v>
          </cell>
          <cell r="JD271">
            <v>0</v>
          </cell>
          <cell r="JE271">
            <v>-0.5</v>
          </cell>
          <cell r="JF271">
            <v>-3818</v>
          </cell>
          <cell r="JG271">
            <v>0</v>
          </cell>
          <cell r="JH271">
            <v>1062.68</v>
          </cell>
          <cell r="JI271">
            <v>367.16</v>
          </cell>
          <cell r="JJ271">
            <v>311.76</v>
          </cell>
          <cell r="JK271">
            <v>383.76</v>
          </cell>
          <cell r="JL271">
            <v>361.68</v>
          </cell>
          <cell r="JM271">
            <v>325.08999999999997</v>
          </cell>
          <cell r="JN271">
            <v>388.08</v>
          </cell>
          <cell r="JO271">
            <v>1074.8499999999999</v>
          </cell>
          <cell r="JP271">
            <v>80.66</v>
          </cell>
          <cell r="JQ271">
            <v>61.82</v>
          </cell>
          <cell r="JR271">
            <v>398</v>
          </cell>
          <cell r="JS271">
            <v>0</v>
          </cell>
          <cell r="JT271">
            <v>7635</v>
          </cell>
          <cell r="JU271">
            <v>33.893999999999998</v>
          </cell>
          <cell r="JV271">
            <v>0</v>
          </cell>
          <cell r="JW271">
            <v>7211</v>
          </cell>
          <cell r="JX271">
            <v>-7</v>
          </cell>
          <cell r="JY271">
            <v>-53445</v>
          </cell>
          <cell r="JZ271">
            <v>-47243</v>
          </cell>
          <cell r="KA271">
            <v>0</v>
          </cell>
          <cell r="KB271">
            <v>7199.6</v>
          </cell>
          <cell r="KC271">
            <v>7826</v>
          </cell>
          <cell r="KD271">
            <v>56344070</v>
          </cell>
          <cell r="KE271">
            <v>0</v>
          </cell>
          <cell r="KF271">
            <v>1380303</v>
          </cell>
          <cell r="KG271">
            <v>8411776</v>
          </cell>
        </row>
        <row r="272">
          <cell r="E272">
            <v>5323</v>
          </cell>
          <cell r="F272">
            <v>5325</v>
          </cell>
          <cell r="G272" t="str">
            <v>SOUTHEAST VALLEY (PRAIRIE VALLEY)</v>
          </cell>
          <cell r="H272" t="str">
            <v>Southeast Valley (Prairie Valley)</v>
          </cell>
          <cell r="I272">
            <v>0</v>
          </cell>
          <cell r="J272">
            <v>0</v>
          </cell>
          <cell r="K272">
            <v>2024</v>
          </cell>
          <cell r="L272">
            <v>6096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20</v>
          </cell>
          <cell r="BZ272">
            <v>2021</v>
          </cell>
          <cell r="CA272">
            <v>2025</v>
          </cell>
          <cell r="CB272">
            <v>10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20</v>
          </cell>
          <cell r="CN272">
            <v>2016</v>
          </cell>
          <cell r="CO272">
            <v>2025</v>
          </cell>
          <cell r="CP272">
            <v>1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2.7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5039217</v>
          </cell>
          <cell r="EV272">
            <v>0</v>
          </cell>
          <cell r="EW272">
            <v>6.7293799999999999</v>
          </cell>
          <cell r="EX272">
            <v>1.1856</v>
          </cell>
          <cell r="EY272">
            <v>0</v>
          </cell>
          <cell r="EZ272">
            <v>0</v>
          </cell>
          <cell r="FA272">
            <v>0.92027999999999999</v>
          </cell>
          <cell r="FB272">
            <v>0.33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9.16526</v>
          </cell>
          <cell r="FH272">
            <v>0</v>
          </cell>
          <cell r="FI272">
            <v>0</v>
          </cell>
          <cell r="FJ272">
            <v>6.5323599999999997</v>
          </cell>
          <cell r="FK272">
            <v>0.19702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6192068</v>
          </cell>
          <cell r="GK272">
            <v>0</v>
          </cell>
          <cell r="GL272">
            <v>0</v>
          </cell>
          <cell r="GM272">
            <v>0</v>
          </cell>
          <cell r="GN272">
            <v>222316</v>
          </cell>
          <cell r="GO272">
            <v>554252</v>
          </cell>
          <cell r="GP272">
            <v>0</v>
          </cell>
          <cell r="GQ272">
            <v>0</v>
          </cell>
          <cell r="GR272">
            <v>35637</v>
          </cell>
          <cell r="GS272">
            <v>39934</v>
          </cell>
          <cell r="GT272">
            <v>0</v>
          </cell>
          <cell r="GU272">
            <v>135798</v>
          </cell>
          <cell r="GV272">
            <v>0</v>
          </cell>
          <cell r="GW272">
            <v>0</v>
          </cell>
          <cell r="GX272">
            <v>0</v>
          </cell>
          <cell r="GY272">
            <v>7317</v>
          </cell>
          <cell r="GZ272">
            <v>1674833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378690</v>
          </cell>
          <cell r="HG272">
            <v>0</v>
          </cell>
          <cell r="HH272">
            <v>41613</v>
          </cell>
          <cell r="HI272">
            <v>92755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  <cell r="II272">
            <v>0</v>
          </cell>
          <cell r="IJ272">
            <v>0</v>
          </cell>
          <cell r="IK272">
            <v>0</v>
          </cell>
          <cell r="IL272">
            <v>0</v>
          </cell>
          <cell r="IM272">
            <v>0</v>
          </cell>
          <cell r="IN272">
            <v>0</v>
          </cell>
          <cell r="IO272">
            <v>0</v>
          </cell>
          <cell r="IP272">
            <v>0</v>
          </cell>
          <cell r="IQ272">
            <v>0</v>
          </cell>
          <cell r="IR272">
            <v>0</v>
          </cell>
          <cell r="IS272">
            <v>0</v>
          </cell>
          <cell r="IT272">
            <v>0</v>
          </cell>
          <cell r="IU272">
            <v>0</v>
          </cell>
          <cell r="IV272">
            <v>0</v>
          </cell>
          <cell r="IW272">
            <v>0</v>
          </cell>
          <cell r="IX272">
            <v>0</v>
          </cell>
          <cell r="IY272">
            <v>0</v>
          </cell>
          <cell r="IZ272">
            <v>0</v>
          </cell>
          <cell r="JA272">
            <v>0</v>
          </cell>
          <cell r="JB272">
            <v>0</v>
          </cell>
          <cell r="JC272">
            <v>0</v>
          </cell>
          <cell r="JD272">
            <v>0</v>
          </cell>
          <cell r="JE272">
            <v>0</v>
          </cell>
          <cell r="JF272">
            <v>0</v>
          </cell>
          <cell r="JG272">
            <v>0</v>
          </cell>
          <cell r="JH272">
            <v>0</v>
          </cell>
          <cell r="JI272">
            <v>0</v>
          </cell>
          <cell r="JJ272">
            <v>0</v>
          </cell>
          <cell r="JK272">
            <v>0</v>
          </cell>
          <cell r="JL272">
            <v>0</v>
          </cell>
          <cell r="JM272">
            <v>0</v>
          </cell>
          <cell r="JN272">
            <v>0</v>
          </cell>
          <cell r="JO272">
            <v>0</v>
          </cell>
          <cell r="JP272">
            <v>0</v>
          </cell>
          <cell r="JQ272">
            <v>0</v>
          </cell>
          <cell r="JR272">
            <v>0</v>
          </cell>
          <cell r="JS272">
            <v>0</v>
          </cell>
          <cell r="JT272">
            <v>7635</v>
          </cell>
          <cell r="JU272">
            <v>0</v>
          </cell>
          <cell r="JV272">
            <v>0</v>
          </cell>
          <cell r="JW272">
            <v>0</v>
          </cell>
          <cell r="JX272">
            <v>0</v>
          </cell>
          <cell r="JY272">
            <v>0</v>
          </cell>
          <cell r="JZ272">
            <v>0</v>
          </cell>
          <cell r="KA272">
            <v>0</v>
          </cell>
          <cell r="KB272">
            <v>0</v>
          </cell>
          <cell r="KC272">
            <v>7826</v>
          </cell>
          <cell r="KD272">
            <v>0</v>
          </cell>
          <cell r="KE272">
            <v>0</v>
          </cell>
          <cell r="KF272">
            <v>0</v>
          </cell>
          <cell r="KG272">
            <v>0</v>
          </cell>
        </row>
        <row r="273">
          <cell r="E273">
            <v>6096</v>
          </cell>
          <cell r="F273">
            <v>6096</v>
          </cell>
          <cell r="G273" t="str">
            <v>SOUTHEAST VALLEY (SOUTHEAST WEBSTER-</v>
          </cell>
          <cell r="H273" t="str">
            <v>Southeast Valley</v>
          </cell>
          <cell r="I273">
            <v>0</v>
          </cell>
          <cell r="J273">
            <v>0</v>
          </cell>
          <cell r="K273">
            <v>2024</v>
          </cell>
          <cell r="L273">
            <v>6096</v>
          </cell>
          <cell r="M273">
            <v>8356617</v>
          </cell>
          <cell r="N273">
            <v>258970</v>
          </cell>
          <cell r="O273">
            <v>419276</v>
          </cell>
          <cell r="P273">
            <v>2170000</v>
          </cell>
          <cell r="Q273">
            <v>113000</v>
          </cell>
          <cell r="R273">
            <v>429000</v>
          </cell>
          <cell r="S273">
            <v>259000</v>
          </cell>
          <cell r="T273">
            <v>1365000</v>
          </cell>
          <cell r="U273">
            <v>0</v>
          </cell>
          <cell r="V273">
            <v>7071203</v>
          </cell>
          <cell r="W273">
            <v>16491</v>
          </cell>
          <cell r="X273">
            <v>2400200</v>
          </cell>
          <cell r="Y273">
            <v>0</v>
          </cell>
          <cell r="Z273">
            <v>198000</v>
          </cell>
          <cell r="AA273">
            <v>1335000</v>
          </cell>
          <cell r="AB273">
            <v>24391757</v>
          </cell>
          <cell r="AC273">
            <v>934833</v>
          </cell>
          <cell r="AD273">
            <v>174750</v>
          </cell>
          <cell r="AE273">
            <v>0</v>
          </cell>
          <cell r="AF273">
            <v>25501340</v>
          </cell>
          <cell r="AG273">
            <v>11381817</v>
          </cell>
          <cell r="AH273">
            <v>36883157</v>
          </cell>
          <cell r="AI273">
            <v>13803000</v>
          </cell>
          <cell r="AJ273">
            <v>288750</v>
          </cell>
          <cell r="AK273">
            <v>1111250</v>
          </cell>
          <cell r="AL273">
            <v>558000</v>
          </cell>
          <cell r="AM273">
            <v>902000</v>
          </cell>
          <cell r="AN273">
            <v>423000</v>
          </cell>
          <cell r="AO273">
            <v>2100500</v>
          </cell>
          <cell r="AP273">
            <v>1547000</v>
          </cell>
          <cell r="AQ273">
            <v>0</v>
          </cell>
          <cell r="AR273">
            <v>6930500</v>
          </cell>
          <cell r="AS273">
            <v>985000</v>
          </cell>
          <cell r="AT273">
            <v>1250000</v>
          </cell>
          <cell r="AU273">
            <v>934833</v>
          </cell>
          <cell r="AV273">
            <v>618107</v>
          </cell>
          <cell r="AW273">
            <v>2802940</v>
          </cell>
          <cell r="AX273">
            <v>24521440</v>
          </cell>
          <cell r="AY273">
            <v>550000</v>
          </cell>
          <cell r="AZ273">
            <v>25643940</v>
          </cell>
          <cell r="BA273">
            <v>11239217</v>
          </cell>
          <cell r="BB273">
            <v>36883157</v>
          </cell>
          <cell r="BC273">
            <v>0</v>
          </cell>
          <cell r="BD273">
            <v>0</v>
          </cell>
          <cell r="BE273">
            <v>572500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20</v>
          </cell>
          <cell r="BZ273">
            <v>2022</v>
          </cell>
          <cell r="CA273">
            <v>2025</v>
          </cell>
          <cell r="CB273">
            <v>10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20</v>
          </cell>
          <cell r="CN273">
            <v>2016</v>
          </cell>
          <cell r="CO273">
            <v>2025</v>
          </cell>
          <cell r="CP273">
            <v>1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7</v>
          </cell>
          <cell r="DA273">
            <v>874291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</v>
          </cell>
          <cell r="DI273">
            <v>1005188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6060731</v>
          </cell>
          <cell r="DY273">
            <v>198046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6258777</v>
          </cell>
          <cell r="EG273">
            <v>1100000</v>
          </cell>
          <cell r="EH273">
            <v>0</v>
          </cell>
          <cell r="EI273">
            <v>6060731</v>
          </cell>
          <cell r="EJ273">
            <v>253799</v>
          </cell>
          <cell r="EK273">
            <v>671257</v>
          </cell>
          <cell r="EL273">
            <v>925056</v>
          </cell>
          <cell r="EM273">
            <v>331712</v>
          </cell>
          <cell r="EN273">
            <v>1256768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3576323</v>
          </cell>
          <cell r="EV273">
            <v>6.7293799999999999</v>
          </cell>
          <cell r="EW273">
            <v>6.7293799999999999</v>
          </cell>
          <cell r="EX273">
            <v>1.1856</v>
          </cell>
          <cell r="EY273">
            <v>0</v>
          </cell>
          <cell r="EZ273">
            <v>0</v>
          </cell>
          <cell r="FA273">
            <v>0.92027999999999999</v>
          </cell>
          <cell r="FB273">
            <v>0.33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9.16526</v>
          </cell>
          <cell r="FH273">
            <v>0</v>
          </cell>
          <cell r="FI273">
            <v>6.5323599999999997</v>
          </cell>
          <cell r="FJ273">
            <v>6.5323599999999997</v>
          </cell>
          <cell r="FK273">
            <v>0.19702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5646099</v>
          </cell>
          <cell r="GK273">
            <v>7502</v>
          </cell>
          <cell r="GL273">
            <v>8243529</v>
          </cell>
          <cell r="GM273">
            <v>0</v>
          </cell>
          <cell r="GN273">
            <v>198132</v>
          </cell>
          <cell r="GO273">
            <v>472340</v>
          </cell>
          <cell r="GP273">
            <v>412914</v>
          </cell>
          <cell r="GQ273">
            <v>7567</v>
          </cell>
          <cell r="GR273">
            <v>32116</v>
          </cell>
          <cell r="GS273">
            <v>35988</v>
          </cell>
          <cell r="GT273">
            <v>0</v>
          </cell>
          <cell r="GU273">
            <v>131284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10163334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333787</v>
          </cell>
          <cell r="HG273">
            <v>0</v>
          </cell>
          <cell r="HH273">
            <v>34950</v>
          </cell>
          <cell r="HI273">
            <v>81543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8447739</v>
          </cell>
          <cell r="HO273">
            <v>0</v>
          </cell>
          <cell r="HP273">
            <v>1067889</v>
          </cell>
          <cell r="HQ273">
            <v>1031077</v>
          </cell>
          <cell r="HR273">
            <v>422018</v>
          </cell>
          <cell r="HS273">
            <v>0</v>
          </cell>
          <cell r="HT273">
            <v>69897</v>
          </cell>
          <cell r="HU273">
            <v>78294</v>
          </cell>
          <cell r="HV273">
            <v>0</v>
          </cell>
          <cell r="HW273">
            <v>278646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12719981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733517</v>
          </cell>
          <cell r="II273">
            <v>0</v>
          </cell>
          <cell r="IJ273">
            <v>93556</v>
          </cell>
          <cell r="IK273">
            <v>183240</v>
          </cell>
          <cell r="IL273">
            <v>0</v>
          </cell>
          <cell r="IM273">
            <v>0</v>
          </cell>
          <cell r="IN273">
            <v>0</v>
          </cell>
          <cell r="IO273">
            <v>0</v>
          </cell>
          <cell r="IP273">
            <v>12719981</v>
          </cell>
          <cell r="IQ273">
            <v>0</v>
          </cell>
          <cell r="IR273">
            <v>0</v>
          </cell>
          <cell r="IS273">
            <v>132.15</v>
          </cell>
          <cell r="IT273">
            <v>24</v>
          </cell>
          <cell r="IU273">
            <v>5.3760000000000003</v>
          </cell>
          <cell r="IV273">
            <v>0.73</v>
          </cell>
          <cell r="IW273">
            <v>1104.5999999999999</v>
          </cell>
          <cell r="IX273">
            <v>0</v>
          </cell>
          <cell r="IY273">
            <v>33</v>
          </cell>
          <cell r="IZ273">
            <v>0</v>
          </cell>
          <cell r="JA273">
            <v>0</v>
          </cell>
          <cell r="JB273">
            <v>0</v>
          </cell>
          <cell r="JC273">
            <v>0</v>
          </cell>
          <cell r="JD273">
            <v>0</v>
          </cell>
          <cell r="JE273">
            <v>0</v>
          </cell>
          <cell r="JF273">
            <v>0</v>
          </cell>
          <cell r="JG273">
            <v>0</v>
          </cell>
          <cell r="JH273">
            <v>133.49</v>
          </cell>
          <cell r="JI273">
            <v>41.1</v>
          </cell>
          <cell r="JJ273">
            <v>40.549999999999997</v>
          </cell>
          <cell r="JK273">
            <v>51.84</v>
          </cell>
          <cell r="JL273">
            <v>36.99</v>
          </cell>
          <cell r="JM273">
            <v>39.340000000000003</v>
          </cell>
          <cell r="JN273">
            <v>58.32</v>
          </cell>
          <cell r="JO273">
            <v>134.65</v>
          </cell>
          <cell r="JP273">
            <v>7.58</v>
          </cell>
          <cell r="JQ273">
            <v>0.84</v>
          </cell>
          <cell r="JR273">
            <v>26</v>
          </cell>
          <cell r="JS273">
            <v>0</v>
          </cell>
          <cell r="JT273">
            <v>7724</v>
          </cell>
          <cell r="JU273">
            <v>5.4210000000000003</v>
          </cell>
          <cell r="JV273">
            <v>42077</v>
          </cell>
          <cell r="JW273">
            <v>1093.7</v>
          </cell>
          <cell r="JX273">
            <v>1</v>
          </cell>
          <cell r="JY273">
            <v>7724</v>
          </cell>
          <cell r="JZ273">
            <v>6749</v>
          </cell>
          <cell r="KA273">
            <v>0</v>
          </cell>
          <cell r="KB273">
            <v>1104.5999999999999</v>
          </cell>
          <cell r="KC273">
            <v>7915</v>
          </cell>
          <cell r="KD273">
            <v>8742909</v>
          </cell>
          <cell r="KE273">
            <v>0</v>
          </cell>
          <cell r="KF273">
            <v>763331</v>
          </cell>
          <cell r="KG273">
            <v>1065755</v>
          </cell>
        </row>
        <row r="274">
          <cell r="E274">
            <v>6094</v>
          </cell>
          <cell r="F274">
            <v>6094</v>
          </cell>
          <cell r="G274" t="str">
            <v>SOUTHEAST WARREN</v>
          </cell>
          <cell r="H274" t="str">
            <v>Southeast Warren</v>
          </cell>
          <cell r="I274">
            <v>0</v>
          </cell>
          <cell r="J274">
            <v>0</v>
          </cell>
          <cell r="K274">
            <v>0</v>
          </cell>
          <cell r="L274">
            <v>6094</v>
          </cell>
          <cell r="M274">
            <v>2985749</v>
          </cell>
          <cell r="N274">
            <v>71563</v>
          </cell>
          <cell r="O274">
            <v>172108</v>
          </cell>
          <cell r="P274">
            <v>530072</v>
          </cell>
          <cell r="Q274">
            <v>134705</v>
          </cell>
          <cell r="R274">
            <v>181500</v>
          </cell>
          <cell r="S274">
            <v>296230</v>
          </cell>
          <cell r="T274">
            <v>664329</v>
          </cell>
          <cell r="U274">
            <v>0</v>
          </cell>
          <cell r="V274">
            <v>3854486</v>
          </cell>
          <cell r="W274">
            <v>15280</v>
          </cell>
          <cell r="X274">
            <v>816245</v>
          </cell>
          <cell r="Y274">
            <v>19995</v>
          </cell>
          <cell r="Z274">
            <v>50020</v>
          </cell>
          <cell r="AA274">
            <v>416720</v>
          </cell>
          <cell r="AB274">
            <v>10209002</v>
          </cell>
          <cell r="AC274">
            <v>0</v>
          </cell>
          <cell r="AD274">
            <v>126431</v>
          </cell>
          <cell r="AE274">
            <v>0</v>
          </cell>
          <cell r="AF274">
            <v>10335433</v>
          </cell>
          <cell r="AG274">
            <v>2485650</v>
          </cell>
          <cell r="AH274">
            <v>12821083</v>
          </cell>
          <cell r="AI274">
            <v>6204953</v>
          </cell>
          <cell r="AJ274">
            <v>310360</v>
          </cell>
          <cell r="AK274">
            <v>693566</v>
          </cell>
          <cell r="AL274">
            <v>337551</v>
          </cell>
          <cell r="AM274">
            <v>436733</v>
          </cell>
          <cell r="AN274">
            <v>207095</v>
          </cell>
          <cell r="AO274">
            <v>981229</v>
          </cell>
          <cell r="AP274">
            <v>892703</v>
          </cell>
          <cell r="AQ274">
            <v>0</v>
          </cell>
          <cell r="AR274">
            <v>3859237</v>
          </cell>
          <cell r="AS274">
            <v>1156150</v>
          </cell>
          <cell r="AT274">
            <v>1159569</v>
          </cell>
          <cell r="AU274">
            <v>106231</v>
          </cell>
          <cell r="AV274">
            <v>264526</v>
          </cell>
          <cell r="AW274">
            <v>1530326</v>
          </cell>
          <cell r="AX274">
            <v>12750666</v>
          </cell>
          <cell r="AY274">
            <v>126431</v>
          </cell>
          <cell r="AZ274">
            <v>12877097</v>
          </cell>
          <cell r="BA274">
            <v>-56014</v>
          </cell>
          <cell r="BB274">
            <v>12821083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20</v>
          </cell>
          <cell r="BZ274">
            <v>2023</v>
          </cell>
          <cell r="CA274">
            <v>2027</v>
          </cell>
          <cell r="CB274">
            <v>10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2017</v>
          </cell>
          <cell r="CO274">
            <v>2026</v>
          </cell>
          <cell r="CP274">
            <v>1.34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4.05</v>
          </cell>
          <cell r="CY274">
            <v>0</v>
          </cell>
          <cell r="CZ274">
            <v>5</v>
          </cell>
          <cell r="DA274">
            <v>389963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264241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1777482</v>
          </cell>
          <cell r="DY274">
            <v>104901</v>
          </cell>
          <cell r="DZ274">
            <v>0</v>
          </cell>
          <cell r="EA274">
            <v>0</v>
          </cell>
          <cell r="EB274">
            <v>0</v>
          </cell>
          <cell r="EC274">
            <v>389921</v>
          </cell>
          <cell r="ED274">
            <v>0</v>
          </cell>
          <cell r="EE274">
            <v>0</v>
          </cell>
          <cell r="EF274">
            <v>2272304</v>
          </cell>
          <cell r="EG274">
            <v>397800</v>
          </cell>
          <cell r="EH274">
            <v>0</v>
          </cell>
          <cell r="EI274">
            <v>2167403</v>
          </cell>
          <cell r="EJ274">
            <v>0</v>
          </cell>
          <cell r="EK274">
            <v>264241</v>
          </cell>
          <cell r="EL274">
            <v>264241</v>
          </cell>
          <cell r="EM274">
            <v>65074</v>
          </cell>
          <cell r="EN274">
            <v>329315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2999419</v>
          </cell>
          <cell r="EV274">
            <v>0</v>
          </cell>
          <cell r="EW274">
            <v>11.52313</v>
          </cell>
          <cell r="EX274">
            <v>2.01729</v>
          </cell>
          <cell r="EY274">
            <v>0</v>
          </cell>
          <cell r="EZ274">
            <v>0</v>
          </cell>
          <cell r="FA274">
            <v>1.34</v>
          </cell>
          <cell r="FB274">
            <v>0.33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15.210419999999999</v>
          </cell>
          <cell r="FH274">
            <v>0</v>
          </cell>
          <cell r="FI274">
            <v>0</v>
          </cell>
          <cell r="FJ274">
            <v>10.991160000000001</v>
          </cell>
          <cell r="FK274">
            <v>0.53197000000000005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5677917</v>
          </cell>
          <cell r="GK274">
            <v>7413</v>
          </cell>
          <cell r="GL274">
            <v>3940010</v>
          </cell>
          <cell r="GM274">
            <v>0</v>
          </cell>
          <cell r="GN274">
            <v>161314</v>
          </cell>
          <cell r="GO274">
            <v>527954</v>
          </cell>
          <cell r="GP274">
            <v>190556</v>
          </cell>
          <cell r="GQ274">
            <v>0</v>
          </cell>
          <cell r="GR274">
            <v>32042</v>
          </cell>
          <cell r="GS274">
            <v>35192</v>
          </cell>
          <cell r="GT274">
            <v>0</v>
          </cell>
          <cell r="GU274">
            <v>192058</v>
          </cell>
          <cell r="GV274">
            <v>0</v>
          </cell>
          <cell r="GW274">
            <v>0</v>
          </cell>
          <cell r="GX274">
            <v>0</v>
          </cell>
          <cell r="GY274">
            <v>2891</v>
          </cell>
          <cell r="GZ274">
            <v>5677917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271151</v>
          </cell>
          <cell r="HG274">
            <v>0</v>
          </cell>
          <cell r="HH274">
            <v>28668</v>
          </cell>
          <cell r="HI274">
            <v>66717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3861020</v>
          </cell>
          <cell r="HO274">
            <v>118390</v>
          </cell>
          <cell r="HP274">
            <v>179384</v>
          </cell>
          <cell r="HQ274">
            <v>459474</v>
          </cell>
          <cell r="HR274">
            <v>184409</v>
          </cell>
          <cell r="HS274">
            <v>6147</v>
          </cell>
          <cell r="HT274">
            <v>31392</v>
          </cell>
          <cell r="HU274">
            <v>34484</v>
          </cell>
          <cell r="HV274">
            <v>0</v>
          </cell>
          <cell r="HW274">
            <v>187438</v>
          </cell>
          <cell r="HX274">
            <v>0</v>
          </cell>
          <cell r="HY274">
            <v>0</v>
          </cell>
          <cell r="HZ274">
            <v>0</v>
          </cell>
          <cell r="IA274">
            <v>14826</v>
          </cell>
          <cell r="IB274">
            <v>5666492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282021</v>
          </cell>
          <cell r="II274">
            <v>0</v>
          </cell>
          <cell r="IJ274">
            <v>35040</v>
          </cell>
          <cell r="IK274">
            <v>80168</v>
          </cell>
          <cell r="IL274">
            <v>0</v>
          </cell>
          <cell r="IM274">
            <v>0</v>
          </cell>
          <cell r="IN274">
            <v>0</v>
          </cell>
          <cell r="IO274">
            <v>0</v>
          </cell>
          <cell r="IP274">
            <v>5666492</v>
          </cell>
          <cell r="IQ274">
            <v>0</v>
          </cell>
          <cell r="IR274">
            <v>0</v>
          </cell>
          <cell r="IS274">
            <v>20.9</v>
          </cell>
          <cell r="IT274">
            <v>0</v>
          </cell>
          <cell r="IU274">
            <v>2.1749999999999998</v>
          </cell>
          <cell r="IV274">
            <v>0.42</v>
          </cell>
          <cell r="IW274">
            <v>487.8</v>
          </cell>
          <cell r="IX274">
            <v>0</v>
          </cell>
          <cell r="IY274">
            <v>12</v>
          </cell>
          <cell r="IZ274">
            <v>0</v>
          </cell>
          <cell r="JA274">
            <v>0</v>
          </cell>
          <cell r="JB274">
            <v>0</v>
          </cell>
          <cell r="JC274">
            <v>0</v>
          </cell>
          <cell r="JD274">
            <v>0</v>
          </cell>
          <cell r="JE274">
            <v>0</v>
          </cell>
          <cell r="JF274">
            <v>0</v>
          </cell>
          <cell r="JG274">
            <v>0</v>
          </cell>
          <cell r="JH274">
            <v>60.18</v>
          </cell>
          <cell r="JI274">
            <v>5.48</v>
          </cell>
          <cell r="JJ274">
            <v>26.62</v>
          </cell>
          <cell r="JK274">
            <v>28.08</v>
          </cell>
          <cell r="JL274">
            <v>2.74</v>
          </cell>
          <cell r="JM274">
            <v>27.84</v>
          </cell>
          <cell r="JN274">
            <v>31.68</v>
          </cell>
          <cell r="JO274">
            <v>62.26</v>
          </cell>
          <cell r="JP274">
            <v>22.16</v>
          </cell>
          <cell r="JQ274">
            <v>0</v>
          </cell>
          <cell r="JR274">
            <v>7</v>
          </cell>
          <cell r="JS274">
            <v>0</v>
          </cell>
          <cell r="JT274">
            <v>7635</v>
          </cell>
          <cell r="JU274">
            <v>2.1619999999999999</v>
          </cell>
          <cell r="JV274">
            <v>12307</v>
          </cell>
          <cell r="JW274">
            <v>505.7</v>
          </cell>
          <cell r="JX274">
            <v>-0.63</v>
          </cell>
          <cell r="JY274">
            <v>-4810</v>
          </cell>
          <cell r="JZ274">
            <v>-4252</v>
          </cell>
          <cell r="KA274">
            <v>0</v>
          </cell>
          <cell r="KB274">
            <v>487.8</v>
          </cell>
          <cell r="KC274">
            <v>7826</v>
          </cell>
          <cell r="KD274">
            <v>3817523</v>
          </cell>
          <cell r="KE274">
            <v>82107</v>
          </cell>
          <cell r="KF274">
            <v>190344</v>
          </cell>
          <cell r="KG274">
            <v>487247</v>
          </cell>
        </row>
        <row r="275">
          <cell r="E275">
            <v>6102</v>
          </cell>
          <cell r="F275">
            <v>6102</v>
          </cell>
          <cell r="G275" t="str">
            <v>SPENCER</v>
          </cell>
          <cell r="H275" t="str">
            <v>Spencer</v>
          </cell>
          <cell r="I275">
            <v>0</v>
          </cell>
          <cell r="J275">
            <v>0</v>
          </cell>
          <cell r="K275">
            <v>0</v>
          </cell>
          <cell r="L275">
            <v>6102</v>
          </cell>
          <cell r="M275">
            <v>9034471</v>
          </cell>
          <cell r="N275">
            <v>223277</v>
          </cell>
          <cell r="O275">
            <v>601439</v>
          </cell>
          <cell r="P275">
            <v>1950000</v>
          </cell>
          <cell r="Q275">
            <v>671010</v>
          </cell>
          <cell r="R275">
            <v>520000</v>
          </cell>
          <cell r="S275">
            <v>153300</v>
          </cell>
          <cell r="T275">
            <v>456425</v>
          </cell>
          <cell r="U275">
            <v>620000</v>
          </cell>
          <cell r="V275">
            <v>17465355</v>
          </cell>
          <cell r="W275">
            <v>66698</v>
          </cell>
          <cell r="X275">
            <v>2583450</v>
          </cell>
          <cell r="Y275">
            <v>0</v>
          </cell>
          <cell r="Z275">
            <v>395000</v>
          </cell>
          <cell r="AA275">
            <v>1670000</v>
          </cell>
          <cell r="AB275">
            <v>36410425</v>
          </cell>
          <cell r="AC275">
            <v>0</v>
          </cell>
          <cell r="AD275">
            <v>1729805</v>
          </cell>
          <cell r="AE275">
            <v>0</v>
          </cell>
          <cell r="AF275">
            <v>38140230</v>
          </cell>
          <cell r="AG275">
            <v>15624104</v>
          </cell>
          <cell r="AH275">
            <v>53764334</v>
          </cell>
          <cell r="AI275">
            <v>20615030</v>
          </cell>
          <cell r="AJ275">
            <v>1302000</v>
          </cell>
          <cell r="AK275">
            <v>1270000</v>
          </cell>
          <cell r="AL275">
            <v>550750</v>
          </cell>
          <cell r="AM275">
            <v>1787500</v>
          </cell>
          <cell r="AN275">
            <v>1555000</v>
          </cell>
          <cell r="AO275">
            <v>3755000</v>
          </cell>
          <cell r="AP275">
            <v>1155000</v>
          </cell>
          <cell r="AQ275">
            <v>0</v>
          </cell>
          <cell r="AR275">
            <v>11375250</v>
          </cell>
          <cell r="AS275">
            <v>1500000</v>
          </cell>
          <cell r="AT275">
            <v>2250000</v>
          </cell>
          <cell r="AU275">
            <v>1679805</v>
          </cell>
          <cell r="AV275">
            <v>1211501</v>
          </cell>
          <cell r="AW275">
            <v>5141306</v>
          </cell>
          <cell r="AX275">
            <v>38631586</v>
          </cell>
          <cell r="AY275">
            <v>1729805</v>
          </cell>
          <cell r="AZ275">
            <v>40361391</v>
          </cell>
          <cell r="BA275">
            <v>13402943</v>
          </cell>
          <cell r="BB275">
            <v>53764334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20</v>
          </cell>
          <cell r="BZ275">
            <v>2024</v>
          </cell>
          <cell r="CA275">
            <v>2028</v>
          </cell>
          <cell r="CB275">
            <v>10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2023</v>
          </cell>
          <cell r="CO275">
            <v>2032</v>
          </cell>
          <cell r="CP275">
            <v>0.67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2.7</v>
          </cell>
          <cell r="CY275">
            <v>0</v>
          </cell>
          <cell r="CZ275">
            <v>4</v>
          </cell>
          <cell r="DA275">
            <v>1574513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537664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6588931</v>
          </cell>
          <cell r="DY275">
            <v>481891</v>
          </cell>
          <cell r="DZ275">
            <v>0</v>
          </cell>
          <cell r="EA275">
            <v>0</v>
          </cell>
          <cell r="EB275">
            <v>0</v>
          </cell>
          <cell r="EC275">
            <v>476131</v>
          </cell>
          <cell r="ED275">
            <v>0</v>
          </cell>
          <cell r="EE275">
            <v>0</v>
          </cell>
          <cell r="EF275">
            <v>7546953</v>
          </cell>
          <cell r="EG275">
            <v>900000</v>
          </cell>
          <cell r="EH275">
            <v>0</v>
          </cell>
          <cell r="EI275">
            <v>7065062</v>
          </cell>
          <cell r="EJ275">
            <v>0</v>
          </cell>
          <cell r="EK275">
            <v>537664</v>
          </cell>
          <cell r="EL275">
            <v>537664</v>
          </cell>
          <cell r="EM275">
            <v>264819</v>
          </cell>
          <cell r="EN275">
            <v>802483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9249433</v>
          </cell>
          <cell r="EV275">
            <v>0</v>
          </cell>
          <cell r="EW275">
            <v>9.9460300000000004</v>
          </cell>
          <cell r="EX275">
            <v>1.1904999999999999</v>
          </cell>
          <cell r="EY275">
            <v>0</v>
          </cell>
          <cell r="EZ275">
            <v>0</v>
          </cell>
          <cell r="FA275">
            <v>0.67</v>
          </cell>
          <cell r="FB275">
            <v>0.33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12.13653</v>
          </cell>
          <cell r="FH275">
            <v>0</v>
          </cell>
          <cell r="FI275">
            <v>0</v>
          </cell>
          <cell r="FJ275">
            <v>9.3455300000000001</v>
          </cell>
          <cell r="FK275">
            <v>0.60050000000000003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22034428</v>
          </cell>
          <cell r="GK275">
            <v>7413</v>
          </cell>
          <cell r="GL275">
            <v>14843791</v>
          </cell>
          <cell r="GM275">
            <v>0</v>
          </cell>
          <cell r="GN275">
            <v>322503</v>
          </cell>
          <cell r="GO275">
            <v>2745998</v>
          </cell>
          <cell r="GP275">
            <v>792929</v>
          </cell>
          <cell r="GQ275">
            <v>0</v>
          </cell>
          <cell r="GR275">
            <v>133137</v>
          </cell>
          <cell r="GS275">
            <v>149190</v>
          </cell>
          <cell r="GT275">
            <v>0</v>
          </cell>
          <cell r="GU275">
            <v>722512</v>
          </cell>
          <cell r="GV275">
            <v>0</v>
          </cell>
          <cell r="GW275">
            <v>0</v>
          </cell>
          <cell r="GX275">
            <v>0</v>
          </cell>
          <cell r="GY275">
            <v>27651</v>
          </cell>
          <cell r="GZ275">
            <v>22034428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1076026</v>
          </cell>
          <cell r="HG275">
            <v>0</v>
          </cell>
          <cell r="HH275">
            <v>111056</v>
          </cell>
          <cell r="HI275">
            <v>570801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15463166</v>
          </cell>
          <cell r="HO275">
            <v>0</v>
          </cell>
          <cell r="HP275">
            <v>388896</v>
          </cell>
          <cell r="HQ275">
            <v>2931458</v>
          </cell>
          <cell r="HR275">
            <v>828517</v>
          </cell>
          <cell r="HS275">
            <v>0</v>
          </cell>
          <cell r="HT275">
            <v>139170</v>
          </cell>
          <cell r="HU275">
            <v>155887</v>
          </cell>
          <cell r="HV275">
            <v>0</v>
          </cell>
          <cell r="HW275">
            <v>750677</v>
          </cell>
          <cell r="HX275">
            <v>0</v>
          </cell>
          <cell r="HY275">
            <v>0</v>
          </cell>
          <cell r="HZ275">
            <v>0</v>
          </cell>
          <cell r="IA275">
            <v>-14826</v>
          </cell>
          <cell r="IB275">
            <v>23018120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1111647</v>
          </cell>
          <cell r="II275">
            <v>0</v>
          </cell>
          <cell r="IJ275">
            <v>132688</v>
          </cell>
          <cell r="IK275">
            <v>618435</v>
          </cell>
          <cell r="IL275">
            <v>0</v>
          </cell>
          <cell r="IM275">
            <v>0</v>
          </cell>
          <cell r="IN275">
            <v>0</v>
          </cell>
          <cell r="IO275">
            <v>0</v>
          </cell>
          <cell r="IP275">
            <v>23018120</v>
          </cell>
          <cell r="IQ275">
            <v>0</v>
          </cell>
          <cell r="IR275">
            <v>0.4</v>
          </cell>
          <cell r="IS275">
            <v>29.12</v>
          </cell>
          <cell r="IT275">
            <v>201</v>
          </cell>
          <cell r="IU275">
            <v>10.555999999999999</v>
          </cell>
          <cell r="IV275">
            <v>11.26</v>
          </cell>
          <cell r="IW275">
            <v>2011.9</v>
          </cell>
          <cell r="IX275">
            <v>0</v>
          </cell>
          <cell r="IY275">
            <v>78</v>
          </cell>
          <cell r="IZ275">
            <v>0</v>
          </cell>
          <cell r="JA275">
            <v>0</v>
          </cell>
          <cell r="JB275">
            <v>0</v>
          </cell>
          <cell r="JC275">
            <v>0</v>
          </cell>
          <cell r="JD275">
            <v>0</v>
          </cell>
          <cell r="JE275">
            <v>0</v>
          </cell>
          <cell r="JF275">
            <v>0</v>
          </cell>
          <cell r="JG275">
            <v>0</v>
          </cell>
          <cell r="JH275">
            <v>383.95</v>
          </cell>
          <cell r="JI275">
            <v>102.75</v>
          </cell>
          <cell r="JJ275">
            <v>164.56</v>
          </cell>
          <cell r="JK275">
            <v>116.64</v>
          </cell>
          <cell r="JL275">
            <v>98.64</v>
          </cell>
          <cell r="JM275">
            <v>145.22</v>
          </cell>
          <cell r="JN275">
            <v>124.56</v>
          </cell>
          <cell r="JO275">
            <v>368.42</v>
          </cell>
          <cell r="JP275">
            <v>28.44</v>
          </cell>
          <cell r="JQ275">
            <v>11.88</v>
          </cell>
          <cell r="JR275">
            <v>214</v>
          </cell>
          <cell r="JS275">
            <v>0.4</v>
          </cell>
          <cell r="JT275">
            <v>7635</v>
          </cell>
          <cell r="JU275">
            <v>10.048</v>
          </cell>
          <cell r="JV275">
            <v>22133</v>
          </cell>
          <cell r="JW275">
            <v>2025.3</v>
          </cell>
          <cell r="JX275">
            <v>5.72</v>
          </cell>
          <cell r="JY275">
            <v>43672</v>
          </cell>
          <cell r="JZ275">
            <v>38604</v>
          </cell>
          <cell r="KA275">
            <v>0</v>
          </cell>
          <cell r="KB275">
            <v>2011.9</v>
          </cell>
          <cell r="KC275">
            <v>7826</v>
          </cell>
          <cell r="KD275">
            <v>15745129</v>
          </cell>
          <cell r="KE275">
            <v>0</v>
          </cell>
          <cell r="KF275">
            <v>394180</v>
          </cell>
          <cell r="KG275">
            <v>2883255</v>
          </cell>
        </row>
        <row r="276">
          <cell r="E276">
            <v>6120</v>
          </cell>
          <cell r="F276">
            <v>6120</v>
          </cell>
          <cell r="G276" t="str">
            <v>SPIRIT LAKE</v>
          </cell>
          <cell r="H276" t="str">
            <v>Spirit Lake</v>
          </cell>
          <cell r="I276">
            <v>0</v>
          </cell>
          <cell r="J276">
            <v>0</v>
          </cell>
          <cell r="K276">
            <v>0</v>
          </cell>
          <cell r="L276">
            <v>6120</v>
          </cell>
          <cell r="M276">
            <v>13069514</v>
          </cell>
          <cell r="N276">
            <v>158993</v>
          </cell>
          <cell r="O276">
            <v>149860</v>
          </cell>
          <cell r="P276">
            <v>1600000</v>
          </cell>
          <cell r="Q276">
            <v>57350</v>
          </cell>
          <cell r="R276">
            <v>340000</v>
          </cell>
          <cell r="S276">
            <v>260000</v>
          </cell>
          <cell r="T276">
            <v>363000</v>
          </cell>
          <cell r="U276">
            <v>0</v>
          </cell>
          <cell r="V276">
            <v>2509568</v>
          </cell>
          <cell r="W276">
            <v>10466</v>
          </cell>
          <cell r="X276">
            <v>1544080</v>
          </cell>
          <cell r="Y276">
            <v>0</v>
          </cell>
          <cell r="Z276">
            <v>120000</v>
          </cell>
          <cell r="AA276">
            <v>630300</v>
          </cell>
          <cell r="AB276">
            <v>20813131</v>
          </cell>
          <cell r="AC276">
            <v>0</v>
          </cell>
          <cell r="AD276">
            <v>1028230</v>
          </cell>
          <cell r="AE276">
            <v>0</v>
          </cell>
          <cell r="AF276">
            <v>21841361</v>
          </cell>
          <cell r="AG276">
            <v>5856822</v>
          </cell>
          <cell r="AH276">
            <v>27698183</v>
          </cell>
          <cell r="AI276">
            <v>13388000</v>
          </cell>
          <cell r="AJ276">
            <v>700000</v>
          </cell>
          <cell r="AK276">
            <v>1105500</v>
          </cell>
          <cell r="AL276">
            <v>515000</v>
          </cell>
          <cell r="AM276">
            <v>955000</v>
          </cell>
          <cell r="AN276">
            <v>488000</v>
          </cell>
          <cell r="AO276">
            <v>2463500</v>
          </cell>
          <cell r="AP276">
            <v>885000</v>
          </cell>
          <cell r="AQ276">
            <v>0</v>
          </cell>
          <cell r="AR276">
            <v>7112000</v>
          </cell>
          <cell r="AS276">
            <v>785000</v>
          </cell>
          <cell r="AT276">
            <v>630000</v>
          </cell>
          <cell r="AU276">
            <v>1023230</v>
          </cell>
          <cell r="AV276">
            <v>654109</v>
          </cell>
          <cell r="AW276">
            <v>2307339</v>
          </cell>
          <cell r="AX276">
            <v>23592339</v>
          </cell>
          <cell r="AY276">
            <v>1044355</v>
          </cell>
          <cell r="AZ276">
            <v>24636694</v>
          </cell>
          <cell r="BA276">
            <v>3061489</v>
          </cell>
          <cell r="BB276">
            <v>27698183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20</v>
          </cell>
          <cell r="BZ276">
            <v>2025</v>
          </cell>
          <cell r="CA276">
            <v>2029</v>
          </cell>
          <cell r="CB276">
            <v>10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2.7</v>
          </cell>
          <cell r="CY276">
            <v>0</v>
          </cell>
          <cell r="CZ276">
            <v>1</v>
          </cell>
          <cell r="DA276">
            <v>916190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10364541</v>
          </cell>
          <cell r="DY276">
            <v>702222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11066763</v>
          </cell>
          <cell r="EG276">
            <v>1555000</v>
          </cell>
          <cell r="EH276">
            <v>0</v>
          </cell>
          <cell r="EI276">
            <v>10364541</v>
          </cell>
          <cell r="EJ276">
            <v>0</v>
          </cell>
          <cell r="EK276">
            <v>0</v>
          </cell>
          <cell r="EL276">
            <v>0</v>
          </cell>
          <cell r="EM276">
            <v>567812</v>
          </cell>
          <cell r="EN276">
            <v>567812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13189584</v>
          </cell>
          <cell r="EV276">
            <v>0</v>
          </cell>
          <cell r="EW276">
            <v>6.7629000000000001</v>
          </cell>
          <cell r="EX276">
            <v>0.95340999999999998</v>
          </cell>
          <cell r="EY276">
            <v>0</v>
          </cell>
          <cell r="EZ276">
            <v>0</v>
          </cell>
          <cell r="FA276">
            <v>0</v>
          </cell>
          <cell r="FB276">
            <v>0.33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8.0463100000000001</v>
          </cell>
          <cell r="FH276">
            <v>0</v>
          </cell>
          <cell r="FI276">
            <v>0</v>
          </cell>
          <cell r="FJ276">
            <v>6.3547799999999999</v>
          </cell>
          <cell r="FK276">
            <v>0.40811999999999998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0</v>
          </cell>
          <cell r="GH276">
            <v>0</v>
          </cell>
          <cell r="GI276">
            <v>0</v>
          </cell>
          <cell r="GJ276">
            <v>11719085</v>
          </cell>
          <cell r="GK276">
            <v>7413</v>
          </cell>
          <cell r="GL276">
            <v>8494557</v>
          </cell>
          <cell r="GM276">
            <v>0</v>
          </cell>
          <cell r="GN276">
            <v>86272</v>
          </cell>
          <cell r="GO276">
            <v>875475</v>
          </cell>
          <cell r="GP276">
            <v>422391</v>
          </cell>
          <cell r="GQ276">
            <v>0</v>
          </cell>
          <cell r="GR276">
            <v>69574</v>
          </cell>
          <cell r="GS276">
            <v>77962</v>
          </cell>
          <cell r="GT276">
            <v>0</v>
          </cell>
          <cell r="GU276">
            <v>414071</v>
          </cell>
          <cell r="GV276">
            <v>0</v>
          </cell>
          <cell r="GW276">
            <v>0</v>
          </cell>
          <cell r="GX276">
            <v>0</v>
          </cell>
          <cell r="GY276">
            <v>-21681</v>
          </cell>
          <cell r="GZ276">
            <v>11719085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775298</v>
          </cell>
          <cell r="HG276">
            <v>0</v>
          </cell>
          <cell r="HH276">
            <v>61353</v>
          </cell>
          <cell r="HI276">
            <v>252042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8916917</v>
          </cell>
          <cell r="HO276">
            <v>0</v>
          </cell>
          <cell r="HP276">
            <v>112448</v>
          </cell>
          <cell r="HQ276">
            <v>917651</v>
          </cell>
          <cell r="HR276">
            <v>442961</v>
          </cell>
          <cell r="HS276">
            <v>0</v>
          </cell>
          <cell r="HT276">
            <v>73023</v>
          </cell>
          <cell r="HU276">
            <v>81795</v>
          </cell>
          <cell r="HV276">
            <v>0</v>
          </cell>
          <cell r="HW276">
            <v>432882</v>
          </cell>
          <cell r="HX276">
            <v>0</v>
          </cell>
          <cell r="HY276">
            <v>0</v>
          </cell>
          <cell r="HZ276">
            <v>0</v>
          </cell>
          <cell r="IA276">
            <v>-697</v>
          </cell>
          <cell r="IB276">
            <v>12332896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810726</v>
          </cell>
          <cell r="II276">
            <v>0</v>
          </cell>
          <cell r="IJ276">
            <v>73552</v>
          </cell>
          <cell r="IK276">
            <v>286313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  <cell r="IP276">
            <v>12332896</v>
          </cell>
          <cell r="IQ276">
            <v>0</v>
          </cell>
          <cell r="IR276">
            <v>0</v>
          </cell>
          <cell r="IS276">
            <v>7.48</v>
          </cell>
          <cell r="IT276">
            <v>0</v>
          </cell>
          <cell r="IU276">
            <v>4.5780000000000003</v>
          </cell>
          <cell r="IV276">
            <v>2.67</v>
          </cell>
          <cell r="IW276">
            <v>1170.7</v>
          </cell>
          <cell r="IX276">
            <v>0</v>
          </cell>
          <cell r="IY276">
            <v>40.5</v>
          </cell>
          <cell r="IZ276">
            <v>0</v>
          </cell>
          <cell r="JA276">
            <v>0</v>
          </cell>
          <cell r="JB276">
            <v>0</v>
          </cell>
          <cell r="JC276">
            <v>0</v>
          </cell>
          <cell r="JD276">
            <v>0</v>
          </cell>
          <cell r="JE276">
            <v>0</v>
          </cell>
          <cell r="JF276">
            <v>0</v>
          </cell>
          <cell r="JG276">
            <v>0</v>
          </cell>
          <cell r="JH276">
            <v>120.19</v>
          </cell>
          <cell r="JI276">
            <v>8.2200000000000006</v>
          </cell>
          <cell r="JJ276">
            <v>55.09</v>
          </cell>
          <cell r="JK276">
            <v>56.88</v>
          </cell>
          <cell r="JL276">
            <v>13.7</v>
          </cell>
          <cell r="JM276">
            <v>49.02</v>
          </cell>
          <cell r="JN276">
            <v>64.08</v>
          </cell>
          <cell r="JO276">
            <v>126.8</v>
          </cell>
          <cell r="JP276">
            <v>5.93</v>
          </cell>
          <cell r="JQ276">
            <v>5.01</v>
          </cell>
          <cell r="JR276">
            <v>0</v>
          </cell>
          <cell r="JS276">
            <v>0</v>
          </cell>
          <cell r="JT276">
            <v>7635</v>
          </cell>
          <cell r="JU276">
            <v>4.4640000000000004</v>
          </cell>
          <cell r="JV276">
            <v>0</v>
          </cell>
          <cell r="JW276">
            <v>1167.9000000000001</v>
          </cell>
          <cell r="JX276">
            <v>-6.0999999999999999E-2</v>
          </cell>
          <cell r="JY276">
            <v>-466</v>
          </cell>
          <cell r="JZ276">
            <v>-412</v>
          </cell>
          <cell r="KA276">
            <v>0</v>
          </cell>
          <cell r="KB276">
            <v>1170.7</v>
          </cell>
          <cell r="KC276">
            <v>7826</v>
          </cell>
          <cell r="KD276">
            <v>9161898</v>
          </cell>
          <cell r="KE276">
            <v>0</v>
          </cell>
          <cell r="KF276">
            <v>120552</v>
          </cell>
          <cell r="KG276">
            <v>992337</v>
          </cell>
        </row>
        <row r="277">
          <cell r="E277">
            <v>6138</v>
          </cell>
          <cell r="F277">
            <v>6138</v>
          </cell>
          <cell r="G277" t="str">
            <v>SPRINGVILLE</v>
          </cell>
          <cell r="H277" t="str">
            <v>Springville</v>
          </cell>
          <cell r="I277">
            <v>0</v>
          </cell>
          <cell r="J277">
            <v>0</v>
          </cell>
          <cell r="K277">
            <v>0</v>
          </cell>
          <cell r="L277">
            <v>6138</v>
          </cell>
          <cell r="M277">
            <v>2717227</v>
          </cell>
          <cell r="N277">
            <v>41383</v>
          </cell>
          <cell r="O277">
            <v>42091</v>
          </cell>
          <cell r="P277">
            <v>1100000</v>
          </cell>
          <cell r="Q277">
            <v>24700</v>
          </cell>
          <cell r="R277">
            <v>190000</v>
          </cell>
          <cell r="S277">
            <v>234000</v>
          </cell>
          <cell r="T277">
            <v>350000</v>
          </cell>
          <cell r="U277">
            <v>0</v>
          </cell>
          <cell r="V277">
            <v>3113012</v>
          </cell>
          <cell r="W277">
            <v>11346</v>
          </cell>
          <cell r="X277">
            <v>594000</v>
          </cell>
          <cell r="Y277">
            <v>0</v>
          </cell>
          <cell r="Z277">
            <v>40000</v>
          </cell>
          <cell r="AA277">
            <v>375000</v>
          </cell>
          <cell r="AB277">
            <v>8832759</v>
          </cell>
          <cell r="AC277">
            <v>0</v>
          </cell>
          <cell r="AD277">
            <v>422430</v>
          </cell>
          <cell r="AE277">
            <v>20000</v>
          </cell>
          <cell r="AF277">
            <v>9275189</v>
          </cell>
          <cell r="AG277">
            <v>3787261</v>
          </cell>
          <cell r="AH277">
            <v>13062450</v>
          </cell>
          <cell r="AI277">
            <v>4990000</v>
          </cell>
          <cell r="AJ277">
            <v>230000</v>
          </cell>
          <cell r="AK277">
            <v>340000</v>
          </cell>
          <cell r="AL277">
            <v>295000</v>
          </cell>
          <cell r="AM277">
            <v>375000</v>
          </cell>
          <cell r="AN277">
            <v>310000</v>
          </cell>
          <cell r="AO277">
            <v>1170000</v>
          </cell>
          <cell r="AP277">
            <v>351500</v>
          </cell>
          <cell r="AQ277">
            <v>0</v>
          </cell>
          <cell r="AR277">
            <v>3071500</v>
          </cell>
          <cell r="AS277">
            <v>490000</v>
          </cell>
          <cell r="AT277">
            <v>1300000</v>
          </cell>
          <cell r="AU277">
            <v>920115</v>
          </cell>
          <cell r="AV277">
            <v>216526</v>
          </cell>
          <cell r="AW277">
            <v>2436641</v>
          </cell>
          <cell r="AX277">
            <v>10988141</v>
          </cell>
          <cell r="AY277">
            <v>422430</v>
          </cell>
          <cell r="AZ277">
            <v>11410571</v>
          </cell>
          <cell r="BA277">
            <v>1651879</v>
          </cell>
          <cell r="BB277">
            <v>13062450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20</v>
          </cell>
          <cell r="BZ277">
            <v>2021</v>
          </cell>
          <cell r="CA277">
            <v>2025</v>
          </cell>
          <cell r="CB277">
            <v>10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2025</v>
          </cell>
          <cell r="CO277">
            <v>2034</v>
          </cell>
          <cell r="CP277">
            <v>1.34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2.7</v>
          </cell>
          <cell r="CY277">
            <v>0</v>
          </cell>
          <cell r="CZ277">
            <v>1</v>
          </cell>
          <cell r="DA277">
            <v>322015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247693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1471939</v>
          </cell>
          <cell r="DY277">
            <v>205294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1677233</v>
          </cell>
          <cell r="EG277">
            <v>275000</v>
          </cell>
          <cell r="EH277">
            <v>0</v>
          </cell>
          <cell r="EI277">
            <v>1471939</v>
          </cell>
          <cell r="EJ277">
            <v>0</v>
          </cell>
          <cell r="EK277">
            <v>247693</v>
          </cell>
          <cell r="EL277">
            <v>247693</v>
          </cell>
          <cell r="EM277">
            <v>60999</v>
          </cell>
          <cell r="EN277">
            <v>308692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497685</v>
          </cell>
          <cell r="ET277">
            <v>0</v>
          </cell>
          <cell r="EU277">
            <v>2758612</v>
          </cell>
          <cell r="EV277">
            <v>0</v>
          </cell>
          <cell r="EW277">
            <v>9.07456</v>
          </cell>
          <cell r="EX277">
            <v>1.4878899999999999</v>
          </cell>
          <cell r="EY277">
            <v>0</v>
          </cell>
          <cell r="EZ277">
            <v>0</v>
          </cell>
          <cell r="FA277">
            <v>1.34</v>
          </cell>
          <cell r="FB277">
            <v>0.33</v>
          </cell>
          <cell r="FC277">
            <v>0</v>
          </cell>
          <cell r="FD277">
            <v>0</v>
          </cell>
          <cell r="FE277">
            <v>2.6924399999999999</v>
          </cell>
          <cell r="FF277">
            <v>0</v>
          </cell>
          <cell r="FG277">
            <v>14.92489</v>
          </cell>
          <cell r="FH277">
            <v>0</v>
          </cell>
          <cell r="FI277">
            <v>0</v>
          </cell>
          <cell r="FJ277">
            <v>7.9639300000000004</v>
          </cell>
          <cell r="FK277">
            <v>1.11063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4133500</v>
          </cell>
          <cell r="GK277">
            <v>7420</v>
          </cell>
          <cell r="GL277">
            <v>2976162</v>
          </cell>
          <cell r="GM277">
            <v>0</v>
          </cell>
          <cell r="GN277">
            <v>216263</v>
          </cell>
          <cell r="GO277">
            <v>266081</v>
          </cell>
          <cell r="GP277">
            <v>141252</v>
          </cell>
          <cell r="GQ277">
            <v>0</v>
          </cell>
          <cell r="GR277">
            <v>24683</v>
          </cell>
          <cell r="GS277">
            <v>27129</v>
          </cell>
          <cell r="GT277">
            <v>0</v>
          </cell>
          <cell r="GU277">
            <v>21361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4133500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225563</v>
          </cell>
          <cell r="HG277">
            <v>0</v>
          </cell>
          <cell r="HH277">
            <v>23404</v>
          </cell>
          <cell r="HI277">
            <v>111195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3108001</v>
          </cell>
          <cell r="HO277">
            <v>0</v>
          </cell>
          <cell r="HP277">
            <v>214335</v>
          </cell>
          <cell r="HQ277">
            <v>287034</v>
          </cell>
          <cell r="HR277">
            <v>147930</v>
          </cell>
          <cell r="HS277">
            <v>0</v>
          </cell>
          <cell r="HT277">
            <v>25983</v>
          </cell>
          <cell r="HU277">
            <v>28562</v>
          </cell>
          <cell r="HV277">
            <v>0</v>
          </cell>
          <cell r="HW277">
            <v>28258</v>
          </cell>
          <cell r="HX277">
            <v>0</v>
          </cell>
          <cell r="HY277">
            <v>0</v>
          </cell>
          <cell r="HZ277">
            <v>0</v>
          </cell>
          <cell r="IA277">
            <v>4237</v>
          </cell>
          <cell r="IB277">
            <v>4320869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235182</v>
          </cell>
          <cell r="II277">
            <v>0</v>
          </cell>
          <cell r="IJ277">
            <v>28692</v>
          </cell>
          <cell r="IK277">
            <v>99255</v>
          </cell>
          <cell r="IL277">
            <v>0</v>
          </cell>
          <cell r="IM277">
            <v>0</v>
          </cell>
          <cell r="IN277">
            <v>0</v>
          </cell>
          <cell r="IO277">
            <v>0</v>
          </cell>
          <cell r="IP277">
            <v>4320869</v>
          </cell>
          <cell r="IQ277">
            <v>0</v>
          </cell>
          <cell r="IR277">
            <v>0</v>
          </cell>
          <cell r="IS277">
            <v>26.34</v>
          </cell>
          <cell r="IT277">
            <v>11</v>
          </cell>
          <cell r="IU277">
            <v>1.4970000000000001</v>
          </cell>
          <cell r="IV277">
            <v>0.21</v>
          </cell>
          <cell r="IW277">
            <v>411.1</v>
          </cell>
          <cell r="IX277">
            <v>0</v>
          </cell>
          <cell r="IY277">
            <v>13</v>
          </cell>
          <cell r="IZ277">
            <v>0</v>
          </cell>
          <cell r="JA277">
            <v>0</v>
          </cell>
          <cell r="JB277">
            <v>0</v>
          </cell>
          <cell r="JC277">
            <v>170</v>
          </cell>
          <cell r="JD277">
            <v>168</v>
          </cell>
          <cell r="JE277">
            <v>0</v>
          </cell>
          <cell r="JF277">
            <v>0</v>
          </cell>
          <cell r="JG277">
            <v>0.5</v>
          </cell>
          <cell r="JH277">
            <v>37.56</v>
          </cell>
          <cell r="JI277">
            <v>0</v>
          </cell>
          <cell r="JJ277">
            <v>14.52</v>
          </cell>
          <cell r="JK277">
            <v>23.04</v>
          </cell>
          <cell r="JL277">
            <v>0</v>
          </cell>
          <cell r="JM277">
            <v>12.11</v>
          </cell>
          <cell r="JN277">
            <v>20.16</v>
          </cell>
          <cell r="JO277">
            <v>32.270000000000003</v>
          </cell>
          <cell r="JP277">
            <v>26.1</v>
          </cell>
          <cell r="JQ277">
            <v>0.26</v>
          </cell>
          <cell r="JR277">
            <v>10</v>
          </cell>
          <cell r="JS277">
            <v>0</v>
          </cell>
          <cell r="JT277">
            <v>7642</v>
          </cell>
          <cell r="JU277">
            <v>1.615</v>
          </cell>
          <cell r="JV277">
            <v>7871</v>
          </cell>
          <cell r="JW277">
            <v>406.7</v>
          </cell>
          <cell r="JX277">
            <v>-1.7000000000000001E-2</v>
          </cell>
          <cell r="JY277">
            <v>-130</v>
          </cell>
          <cell r="JZ277">
            <v>-115</v>
          </cell>
          <cell r="KA277">
            <v>171</v>
          </cell>
          <cell r="KB277">
            <v>411.1</v>
          </cell>
          <cell r="KC277">
            <v>7833</v>
          </cell>
          <cell r="KD277">
            <v>3220146</v>
          </cell>
          <cell r="KE277">
            <v>0</v>
          </cell>
          <cell r="KF277">
            <v>219128</v>
          </cell>
          <cell r="KG277">
            <v>252771</v>
          </cell>
        </row>
        <row r="278">
          <cell r="E278">
            <v>5751</v>
          </cell>
          <cell r="F278">
            <v>5751</v>
          </cell>
          <cell r="G278" t="str">
            <v>ST ANSGAR</v>
          </cell>
          <cell r="H278" t="str">
            <v>St Ansgar</v>
          </cell>
          <cell r="I278">
            <v>0</v>
          </cell>
          <cell r="J278">
            <v>0</v>
          </cell>
          <cell r="K278">
            <v>0</v>
          </cell>
          <cell r="L278">
            <v>5751</v>
          </cell>
          <cell r="M278">
            <v>5594317</v>
          </cell>
          <cell r="N278">
            <v>118887</v>
          </cell>
          <cell r="O278">
            <v>358520</v>
          </cell>
          <cell r="P278">
            <v>579022</v>
          </cell>
          <cell r="Q278">
            <v>207174</v>
          </cell>
          <cell r="R278">
            <v>0</v>
          </cell>
          <cell r="S278">
            <v>327006</v>
          </cell>
          <cell r="T278">
            <v>412288</v>
          </cell>
          <cell r="U278">
            <v>0</v>
          </cell>
          <cell r="V278">
            <v>3431338</v>
          </cell>
          <cell r="W278">
            <v>9857</v>
          </cell>
          <cell r="X278">
            <v>875715</v>
          </cell>
          <cell r="Y278">
            <v>0</v>
          </cell>
          <cell r="Z278">
            <v>58952</v>
          </cell>
          <cell r="AA278">
            <v>565598</v>
          </cell>
          <cell r="AB278">
            <v>12538674</v>
          </cell>
          <cell r="AC278">
            <v>0</v>
          </cell>
          <cell r="AD278">
            <v>13064</v>
          </cell>
          <cell r="AE278">
            <v>108513</v>
          </cell>
          <cell r="AF278">
            <v>12779670</v>
          </cell>
          <cell r="AG278">
            <v>5041434</v>
          </cell>
          <cell r="AH278">
            <v>17821104</v>
          </cell>
          <cell r="AI278">
            <v>6684003</v>
          </cell>
          <cell r="AJ278">
            <v>276422</v>
          </cell>
          <cell r="AK278">
            <v>130489</v>
          </cell>
          <cell r="AL278">
            <v>258193</v>
          </cell>
          <cell r="AM278">
            <v>379009</v>
          </cell>
          <cell r="AN278">
            <v>230335</v>
          </cell>
          <cell r="AO278">
            <v>1008094</v>
          </cell>
          <cell r="AP278">
            <v>586987</v>
          </cell>
          <cell r="AQ278">
            <v>119419</v>
          </cell>
          <cell r="AR278">
            <v>2869529</v>
          </cell>
          <cell r="AS278">
            <v>492693</v>
          </cell>
          <cell r="AT278">
            <v>1053901</v>
          </cell>
          <cell r="AU278">
            <v>985983</v>
          </cell>
          <cell r="AV278">
            <v>315842</v>
          </cell>
          <cell r="AW278">
            <v>2355726</v>
          </cell>
          <cell r="AX278">
            <v>12401951</v>
          </cell>
          <cell r="AY278">
            <v>12871</v>
          </cell>
          <cell r="AZ278">
            <v>12436476</v>
          </cell>
          <cell r="BA278">
            <v>5384628</v>
          </cell>
          <cell r="BB278">
            <v>17821104</v>
          </cell>
          <cell r="BC278">
            <v>0</v>
          </cell>
          <cell r="BD278">
            <v>0</v>
          </cell>
          <cell r="BE278">
            <v>21654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20</v>
          </cell>
          <cell r="BZ278">
            <v>2023</v>
          </cell>
          <cell r="CA278">
            <v>2027</v>
          </cell>
          <cell r="CB278">
            <v>10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2019</v>
          </cell>
          <cell r="CO278">
            <v>2028</v>
          </cell>
          <cell r="CP278">
            <v>0.67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2.7</v>
          </cell>
          <cell r="CY278">
            <v>0</v>
          </cell>
          <cell r="CZ278">
            <v>7</v>
          </cell>
          <cell r="DA278">
            <v>449369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412399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2939701</v>
          </cell>
          <cell r="DY278">
            <v>62584</v>
          </cell>
          <cell r="DZ278">
            <v>0</v>
          </cell>
          <cell r="EA278">
            <v>0</v>
          </cell>
          <cell r="EB278">
            <v>0</v>
          </cell>
          <cell r="EC278">
            <v>184887</v>
          </cell>
          <cell r="ED278">
            <v>0</v>
          </cell>
          <cell r="EE278">
            <v>0</v>
          </cell>
          <cell r="EF278">
            <v>3187172</v>
          </cell>
          <cell r="EG278">
            <v>234887</v>
          </cell>
          <cell r="EH278">
            <v>0</v>
          </cell>
          <cell r="EI278">
            <v>3124588</v>
          </cell>
          <cell r="EJ278">
            <v>0</v>
          </cell>
          <cell r="EK278">
            <v>412399</v>
          </cell>
          <cell r="EL278">
            <v>412399</v>
          </cell>
          <cell r="EM278">
            <v>203122</v>
          </cell>
          <cell r="EN278">
            <v>615521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1660400</v>
          </cell>
          <cell r="ET278">
            <v>0</v>
          </cell>
          <cell r="EU278">
            <v>5697984</v>
          </cell>
          <cell r="EV278">
            <v>0</v>
          </cell>
          <cell r="EW278">
            <v>7.6368099999999997</v>
          </cell>
          <cell r="EX278">
            <v>0.56644000000000005</v>
          </cell>
          <cell r="EY278">
            <v>0</v>
          </cell>
          <cell r="EZ278">
            <v>0</v>
          </cell>
          <cell r="FA278">
            <v>0.67</v>
          </cell>
          <cell r="FB278">
            <v>0.33</v>
          </cell>
          <cell r="FC278">
            <v>0</v>
          </cell>
          <cell r="FD278">
            <v>0</v>
          </cell>
          <cell r="FE278">
            <v>2.6975600000000002</v>
          </cell>
          <cell r="FF278">
            <v>0</v>
          </cell>
          <cell r="FG278">
            <v>11.90081</v>
          </cell>
          <cell r="FH278">
            <v>0</v>
          </cell>
          <cell r="FI278">
            <v>0</v>
          </cell>
          <cell r="FJ278">
            <v>7.5351299999999997</v>
          </cell>
          <cell r="FK278">
            <v>0.10168000000000001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5913078</v>
          </cell>
          <cell r="GK278">
            <v>7413</v>
          </cell>
          <cell r="GL278">
            <v>4159434</v>
          </cell>
          <cell r="GM278">
            <v>115018</v>
          </cell>
          <cell r="GN278">
            <v>178335</v>
          </cell>
          <cell r="GO278">
            <v>411792</v>
          </cell>
          <cell r="GP278">
            <v>201978</v>
          </cell>
          <cell r="GQ278">
            <v>2847</v>
          </cell>
          <cell r="GR278">
            <v>34030</v>
          </cell>
          <cell r="GS278">
            <v>37952</v>
          </cell>
          <cell r="GT278">
            <v>0</v>
          </cell>
          <cell r="GU278">
            <v>137872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5913078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359481</v>
          </cell>
          <cell r="HG278">
            <v>0</v>
          </cell>
          <cell r="HH278">
            <v>37905</v>
          </cell>
          <cell r="HI278">
            <v>126021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4357295</v>
          </cell>
          <cell r="HO278">
            <v>0</v>
          </cell>
          <cell r="HP278">
            <v>186118</v>
          </cell>
          <cell r="HQ278">
            <v>457566</v>
          </cell>
          <cell r="HR278">
            <v>212686</v>
          </cell>
          <cell r="HS278">
            <v>0</v>
          </cell>
          <cell r="HT278">
            <v>35670</v>
          </cell>
          <cell r="HU278">
            <v>39770</v>
          </cell>
          <cell r="HV278">
            <v>0</v>
          </cell>
          <cell r="HW278">
            <v>143840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6078813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366318</v>
          </cell>
          <cell r="II278">
            <v>0</v>
          </cell>
          <cell r="IJ278">
            <v>45825</v>
          </cell>
          <cell r="IK278">
            <v>118343</v>
          </cell>
          <cell r="IL278">
            <v>0</v>
          </cell>
          <cell r="IM278">
            <v>0</v>
          </cell>
          <cell r="IN278">
            <v>0</v>
          </cell>
          <cell r="IO278">
            <v>0</v>
          </cell>
          <cell r="IP278">
            <v>6078813</v>
          </cell>
          <cell r="IQ278">
            <v>0</v>
          </cell>
          <cell r="IR278">
            <v>0</v>
          </cell>
          <cell r="IS278">
            <v>21.87</v>
          </cell>
          <cell r="IT278">
            <v>0</v>
          </cell>
          <cell r="IU278">
            <v>2.0870000000000002</v>
          </cell>
          <cell r="IV278">
            <v>0.42</v>
          </cell>
          <cell r="IW278">
            <v>574.20000000000005</v>
          </cell>
          <cell r="IX278">
            <v>0</v>
          </cell>
          <cell r="IY278">
            <v>17.5</v>
          </cell>
          <cell r="IZ278">
            <v>0</v>
          </cell>
          <cell r="JA278">
            <v>0</v>
          </cell>
          <cell r="JB278">
            <v>0</v>
          </cell>
          <cell r="JC278">
            <v>266</v>
          </cell>
          <cell r="JD278">
            <v>262</v>
          </cell>
          <cell r="JE278">
            <v>0</v>
          </cell>
          <cell r="JF278">
            <v>0</v>
          </cell>
          <cell r="JG278">
            <v>0.78</v>
          </cell>
          <cell r="JH278">
            <v>59.93</v>
          </cell>
          <cell r="JI278">
            <v>12.33</v>
          </cell>
          <cell r="JJ278">
            <v>22.4</v>
          </cell>
          <cell r="JK278">
            <v>25.2</v>
          </cell>
          <cell r="JL278">
            <v>10.96</v>
          </cell>
          <cell r="JM278">
            <v>19.97</v>
          </cell>
          <cell r="JN278">
            <v>30.24</v>
          </cell>
          <cell r="JO278">
            <v>61.17</v>
          </cell>
          <cell r="JP278">
            <v>24.91</v>
          </cell>
          <cell r="JQ278">
            <v>1.47</v>
          </cell>
          <cell r="JR278">
            <v>0</v>
          </cell>
          <cell r="JS278">
            <v>0</v>
          </cell>
          <cell r="JT278">
            <v>7635</v>
          </cell>
          <cell r="JU278">
            <v>2.0030000000000001</v>
          </cell>
          <cell r="JV278">
            <v>4806</v>
          </cell>
          <cell r="JW278">
            <v>570.70000000000005</v>
          </cell>
          <cell r="JX278">
            <v>-0.7</v>
          </cell>
          <cell r="JY278">
            <v>-5345</v>
          </cell>
          <cell r="JZ278">
            <v>-4724</v>
          </cell>
          <cell r="KA278">
            <v>270</v>
          </cell>
          <cell r="KB278">
            <v>574.20000000000005</v>
          </cell>
          <cell r="KC278">
            <v>7826</v>
          </cell>
          <cell r="KD278">
            <v>4493689</v>
          </cell>
          <cell r="KE278">
            <v>0</v>
          </cell>
          <cell r="KF278">
            <v>222125</v>
          </cell>
          <cell r="KG278">
            <v>478716</v>
          </cell>
        </row>
        <row r="279">
          <cell r="E279">
            <v>6165</v>
          </cell>
          <cell r="F279">
            <v>6165</v>
          </cell>
          <cell r="G279" t="str">
            <v>STANTON</v>
          </cell>
          <cell r="H279" t="str">
            <v>Stanton</v>
          </cell>
          <cell r="I279">
            <v>0</v>
          </cell>
          <cell r="J279">
            <v>0</v>
          </cell>
          <cell r="K279">
            <v>0</v>
          </cell>
          <cell r="L279">
            <v>6165</v>
          </cell>
          <cell r="M279">
            <v>1180419</v>
          </cell>
          <cell r="N279">
            <v>12255</v>
          </cell>
          <cell r="O279">
            <v>22494</v>
          </cell>
          <cell r="P279">
            <v>975000</v>
          </cell>
          <cell r="Q279">
            <v>15700</v>
          </cell>
          <cell r="R279">
            <v>70500</v>
          </cell>
          <cell r="S279">
            <v>135515</v>
          </cell>
          <cell r="T279">
            <v>231216</v>
          </cell>
          <cell r="U279">
            <v>0</v>
          </cell>
          <cell r="V279">
            <v>1580107</v>
          </cell>
          <cell r="W279">
            <v>4640</v>
          </cell>
          <cell r="X279">
            <v>394800</v>
          </cell>
          <cell r="Y279">
            <v>10961</v>
          </cell>
          <cell r="Z279">
            <v>34500</v>
          </cell>
          <cell r="AA279">
            <v>125000</v>
          </cell>
          <cell r="AB279">
            <v>4793107</v>
          </cell>
          <cell r="AC279">
            <v>0</v>
          </cell>
          <cell r="AD279">
            <v>90798</v>
          </cell>
          <cell r="AE279">
            <v>0</v>
          </cell>
          <cell r="AF279">
            <v>4883905</v>
          </cell>
          <cell r="AG279">
            <v>2514346</v>
          </cell>
          <cell r="AH279">
            <v>7398251</v>
          </cell>
          <cell r="AI279">
            <v>2944000</v>
          </cell>
          <cell r="AJ279">
            <v>155650</v>
          </cell>
          <cell r="AK279">
            <v>246650</v>
          </cell>
          <cell r="AL279">
            <v>288500</v>
          </cell>
          <cell r="AM279">
            <v>361200</v>
          </cell>
          <cell r="AN279">
            <v>239750</v>
          </cell>
          <cell r="AO279">
            <v>489450</v>
          </cell>
          <cell r="AP279">
            <v>177750</v>
          </cell>
          <cell r="AQ279">
            <v>0</v>
          </cell>
          <cell r="AR279">
            <v>1958950</v>
          </cell>
          <cell r="AS279">
            <v>230425</v>
          </cell>
          <cell r="AT279">
            <v>472000</v>
          </cell>
          <cell r="AU279">
            <v>90798</v>
          </cell>
          <cell r="AV279">
            <v>101159</v>
          </cell>
          <cell r="AW279">
            <v>663957</v>
          </cell>
          <cell r="AX279">
            <v>5797332</v>
          </cell>
          <cell r="AY279">
            <v>90798</v>
          </cell>
          <cell r="AZ279">
            <v>5888130</v>
          </cell>
          <cell r="BA279">
            <v>1510121</v>
          </cell>
          <cell r="BB279">
            <v>7398251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20</v>
          </cell>
          <cell r="BZ279">
            <v>2022</v>
          </cell>
          <cell r="CA279">
            <v>2026</v>
          </cell>
          <cell r="CB279">
            <v>10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20</v>
          </cell>
          <cell r="CN279">
            <v>2017</v>
          </cell>
          <cell r="CO279">
            <v>2026</v>
          </cell>
          <cell r="CP279">
            <v>1.34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2.7</v>
          </cell>
          <cell r="CY279">
            <v>0</v>
          </cell>
          <cell r="CZ279">
            <v>1</v>
          </cell>
          <cell r="DA279">
            <v>151914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1</v>
          </cell>
          <cell r="DI279">
            <v>130027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802656</v>
          </cell>
          <cell r="DY279">
            <v>106168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908824</v>
          </cell>
          <cell r="EG279">
            <v>130000</v>
          </cell>
          <cell r="EH279">
            <v>0</v>
          </cell>
          <cell r="EI279">
            <v>802656</v>
          </cell>
          <cell r="EJ279">
            <v>0</v>
          </cell>
          <cell r="EK279">
            <v>116730</v>
          </cell>
          <cell r="EL279">
            <v>116730</v>
          </cell>
          <cell r="EM279">
            <v>32022</v>
          </cell>
          <cell r="EN279">
            <v>148752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1187576</v>
          </cell>
          <cell r="EV279">
            <v>0</v>
          </cell>
          <cell r="EW279">
            <v>9.3659499999999998</v>
          </cell>
          <cell r="EX279">
            <v>1.33972</v>
          </cell>
          <cell r="EY279">
            <v>0</v>
          </cell>
          <cell r="EZ279">
            <v>0</v>
          </cell>
          <cell r="FA279">
            <v>1.2029700000000001</v>
          </cell>
          <cell r="FB279">
            <v>0.33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12.23864</v>
          </cell>
          <cell r="FH279">
            <v>0</v>
          </cell>
          <cell r="FI279">
            <v>0</v>
          </cell>
          <cell r="FJ279">
            <v>8.2718299999999996</v>
          </cell>
          <cell r="FK279">
            <v>1.09412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2180335</v>
          </cell>
          <cell r="GK279">
            <v>7413</v>
          </cell>
          <cell r="GL279">
            <v>1441829</v>
          </cell>
          <cell r="GM279">
            <v>0</v>
          </cell>
          <cell r="GN279">
            <v>180203</v>
          </cell>
          <cell r="GO279">
            <v>192219</v>
          </cell>
          <cell r="GP279">
            <v>71468</v>
          </cell>
          <cell r="GQ279">
            <v>0</v>
          </cell>
          <cell r="GR279">
            <v>11770</v>
          </cell>
          <cell r="GS279">
            <v>13012</v>
          </cell>
          <cell r="GT279">
            <v>0</v>
          </cell>
          <cell r="GU279">
            <v>31062</v>
          </cell>
          <cell r="GV279">
            <v>0</v>
          </cell>
          <cell r="GW279">
            <v>0</v>
          </cell>
          <cell r="GX279">
            <v>0</v>
          </cell>
          <cell r="GY279">
            <v>578</v>
          </cell>
          <cell r="GZ279">
            <v>2180335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110026</v>
          </cell>
          <cell r="HG279">
            <v>0</v>
          </cell>
          <cell r="HH279">
            <v>12855</v>
          </cell>
          <cell r="HI279">
            <v>51891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1504095</v>
          </cell>
          <cell r="HO279">
            <v>0</v>
          </cell>
          <cell r="HP279">
            <v>196220</v>
          </cell>
          <cell r="HQ279">
            <v>138804</v>
          </cell>
          <cell r="HR279">
            <v>71857</v>
          </cell>
          <cell r="HS279">
            <v>0</v>
          </cell>
          <cell r="HT279">
            <v>12247</v>
          </cell>
          <cell r="HU279">
            <v>13540</v>
          </cell>
          <cell r="HV279">
            <v>0</v>
          </cell>
          <cell r="HW279">
            <v>32430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2214354</v>
          </cell>
          <cell r="IC279">
            <v>0</v>
          </cell>
          <cell r="ID279">
            <v>0</v>
          </cell>
          <cell r="IE279">
            <v>0</v>
          </cell>
          <cell r="IF279">
            <v>0</v>
          </cell>
          <cell r="IG279">
            <v>0</v>
          </cell>
          <cell r="IH279">
            <v>114342</v>
          </cell>
          <cell r="II279">
            <v>0</v>
          </cell>
          <cell r="IJ279">
            <v>15810</v>
          </cell>
          <cell r="IK279">
            <v>87803</v>
          </cell>
          <cell r="IL279">
            <v>0</v>
          </cell>
          <cell r="IM279">
            <v>0</v>
          </cell>
          <cell r="IN279">
            <v>0</v>
          </cell>
          <cell r="IO279">
            <v>0</v>
          </cell>
          <cell r="IP279">
            <v>2214354</v>
          </cell>
          <cell r="IQ279">
            <v>0</v>
          </cell>
          <cell r="IR279">
            <v>0</v>
          </cell>
          <cell r="IS279">
            <v>24.7</v>
          </cell>
          <cell r="IT279">
            <v>0</v>
          </cell>
          <cell r="IU279">
            <v>1</v>
          </cell>
          <cell r="IV279">
            <v>0</v>
          </cell>
          <cell r="IW279">
            <v>187.1</v>
          </cell>
          <cell r="IX279">
            <v>0</v>
          </cell>
          <cell r="IY279">
            <v>9.5</v>
          </cell>
          <cell r="IZ279">
            <v>0</v>
          </cell>
          <cell r="JA279">
            <v>0</v>
          </cell>
          <cell r="JB279">
            <v>0</v>
          </cell>
          <cell r="JC279">
            <v>150</v>
          </cell>
          <cell r="JD279">
            <v>156</v>
          </cell>
          <cell r="JE279">
            <v>0</v>
          </cell>
          <cell r="JF279">
            <v>0</v>
          </cell>
          <cell r="JG279">
            <v>0.42</v>
          </cell>
          <cell r="JH279">
            <v>18.18</v>
          </cell>
          <cell r="JI279">
            <v>0</v>
          </cell>
          <cell r="JJ279">
            <v>6.66</v>
          </cell>
          <cell r="JK279">
            <v>11.52</v>
          </cell>
          <cell r="JL279">
            <v>0</v>
          </cell>
          <cell r="JM279">
            <v>5.45</v>
          </cell>
          <cell r="JN279">
            <v>12.96</v>
          </cell>
          <cell r="JO279">
            <v>18.41</v>
          </cell>
          <cell r="JP279">
            <v>25.45</v>
          </cell>
          <cell r="JQ279">
            <v>0</v>
          </cell>
          <cell r="JR279">
            <v>0</v>
          </cell>
          <cell r="JS279">
            <v>0</v>
          </cell>
          <cell r="JT279">
            <v>7635</v>
          </cell>
          <cell r="JU279">
            <v>0.79400000000000004</v>
          </cell>
          <cell r="JV279">
            <v>1972</v>
          </cell>
          <cell r="JW279">
            <v>197</v>
          </cell>
          <cell r="JX279">
            <v>0</v>
          </cell>
          <cell r="JY279">
            <v>0</v>
          </cell>
          <cell r="JZ279">
            <v>0</v>
          </cell>
          <cell r="KA279">
            <v>144</v>
          </cell>
          <cell r="KB279">
            <v>187.1</v>
          </cell>
          <cell r="KC279">
            <v>7826</v>
          </cell>
          <cell r="KD279">
            <v>1464245</v>
          </cell>
          <cell r="KE279">
            <v>54891</v>
          </cell>
          <cell r="KF279">
            <v>205386</v>
          </cell>
          <cell r="KG279">
            <v>144077</v>
          </cell>
        </row>
        <row r="280">
          <cell r="E280">
            <v>6175</v>
          </cell>
          <cell r="F280">
            <v>6175</v>
          </cell>
          <cell r="G280" t="str">
            <v>STARMONT</v>
          </cell>
          <cell r="H280" t="str">
            <v>Starmont</v>
          </cell>
          <cell r="I280">
            <v>0</v>
          </cell>
          <cell r="J280">
            <v>0</v>
          </cell>
          <cell r="K280">
            <v>0</v>
          </cell>
          <cell r="L280">
            <v>6175</v>
          </cell>
          <cell r="M280">
            <v>3036994</v>
          </cell>
          <cell r="N280">
            <v>41021</v>
          </cell>
          <cell r="O280">
            <v>62640</v>
          </cell>
          <cell r="P280">
            <v>435000</v>
          </cell>
          <cell r="Q280">
            <v>244047</v>
          </cell>
          <cell r="R280">
            <v>173000</v>
          </cell>
          <cell r="S280">
            <v>145700</v>
          </cell>
          <cell r="T280">
            <v>1083160</v>
          </cell>
          <cell r="U280">
            <v>0</v>
          </cell>
          <cell r="V280">
            <v>4446062</v>
          </cell>
          <cell r="W280">
            <v>13235</v>
          </cell>
          <cell r="X280">
            <v>87130</v>
          </cell>
          <cell r="Y280">
            <v>52940</v>
          </cell>
          <cell r="Z280">
            <v>98000</v>
          </cell>
          <cell r="AA280">
            <v>601708</v>
          </cell>
          <cell r="AB280">
            <v>10520637</v>
          </cell>
          <cell r="AC280">
            <v>73000</v>
          </cell>
          <cell r="AD280">
            <v>215000</v>
          </cell>
          <cell r="AE280">
            <v>3000</v>
          </cell>
          <cell r="AF280">
            <v>10811637</v>
          </cell>
          <cell r="AG280">
            <v>8396729</v>
          </cell>
          <cell r="AH280">
            <v>19208366</v>
          </cell>
          <cell r="AI280">
            <v>6405780</v>
          </cell>
          <cell r="AJ280">
            <v>267715</v>
          </cell>
          <cell r="AK280">
            <v>470500</v>
          </cell>
          <cell r="AL280">
            <v>628000</v>
          </cell>
          <cell r="AM280">
            <v>0</v>
          </cell>
          <cell r="AN280">
            <v>140500</v>
          </cell>
          <cell r="AO280">
            <v>684110</v>
          </cell>
          <cell r="AP280">
            <v>546705</v>
          </cell>
          <cell r="AQ280">
            <v>0</v>
          </cell>
          <cell r="AR280">
            <v>2737530</v>
          </cell>
          <cell r="AS280">
            <v>537000</v>
          </cell>
          <cell r="AT280">
            <v>647228</v>
          </cell>
          <cell r="AU280">
            <v>215600</v>
          </cell>
          <cell r="AV280">
            <v>333021</v>
          </cell>
          <cell r="AW280">
            <v>1195849</v>
          </cell>
          <cell r="AX280">
            <v>10876159</v>
          </cell>
          <cell r="AY280">
            <v>191000</v>
          </cell>
          <cell r="AZ280">
            <v>11067159</v>
          </cell>
          <cell r="BA280">
            <v>8141207</v>
          </cell>
          <cell r="BB280">
            <v>19208366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20</v>
          </cell>
          <cell r="BZ280">
            <v>2022</v>
          </cell>
          <cell r="CA280">
            <v>2026</v>
          </cell>
          <cell r="CB280">
            <v>10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20</v>
          </cell>
          <cell r="CN280">
            <v>2017</v>
          </cell>
          <cell r="CO280">
            <v>2026</v>
          </cell>
          <cell r="CP280">
            <v>0.33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4.05</v>
          </cell>
          <cell r="CY280">
            <v>0</v>
          </cell>
          <cell r="CZ280">
            <v>1</v>
          </cell>
          <cell r="DA280">
            <v>450806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1</v>
          </cell>
          <cell r="DI280">
            <v>102356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2280857</v>
          </cell>
          <cell r="DY280">
            <v>325348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2606205</v>
          </cell>
          <cell r="EG280">
            <v>300000</v>
          </cell>
          <cell r="EH280">
            <v>0</v>
          </cell>
          <cell r="EI280">
            <v>2280857</v>
          </cell>
          <cell r="EJ280">
            <v>0</v>
          </cell>
          <cell r="EK280">
            <v>69448</v>
          </cell>
          <cell r="EL280">
            <v>69448</v>
          </cell>
          <cell r="EM280">
            <v>102356</v>
          </cell>
          <cell r="EN280">
            <v>171804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3078007</v>
          </cell>
          <cell r="EV280">
            <v>0</v>
          </cell>
          <cell r="EW280">
            <v>8.4024900000000002</v>
          </cell>
          <cell r="EX280">
            <v>0.96721000000000001</v>
          </cell>
          <cell r="EY280">
            <v>0</v>
          </cell>
          <cell r="EZ280">
            <v>0</v>
          </cell>
          <cell r="FA280">
            <v>0.22389999999999999</v>
          </cell>
          <cell r="FB280">
            <v>0.33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9.9236000000000004</v>
          </cell>
          <cell r="FH280">
            <v>0</v>
          </cell>
          <cell r="FI280">
            <v>0</v>
          </cell>
          <cell r="FJ280">
            <v>7.3535599999999999</v>
          </cell>
          <cell r="FK280">
            <v>1.0489299999999999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6708171</v>
          </cell>
          <cell r="GK280">
            <v>7413</v>
          </cell>
          <cell r="GL280">
            <v>4481900</v>
          </cell>
          <cell r="GM280">
            <v>0</v>
          </cell>
          <cell r="GN280">
            <v>182834</v>
          </cell>
          <cell r="GO280">
            <v>802383</v>
          </cell>
          <cell r="GP280">
            <v>241239</v>
          </cell>
          <cell r="GQ280">
            <v>0</v>
          </cell>
          <cell r="GR280">
            <v>36681</v>
          </cell>
          <cell r="GS280">
            <v>40874</v>
          </cell>
          <cell r="GT280">
            <v>0</v>
          </cell>
          <cell r="GU280">
            <v>200105</v>
          </cell>
          <cell r="GV280">
            <v>0</v>
          </cell>
          <cell r="GW280">
            <v>0</v>
          </cell>
          <cell r="GX280">
            <v>0</v>
          </cell>
          <cell r="GY280">
            <v>7227</v>
          </cell>
          <cell r="GZ280">
            <v>6708171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355908</v>
          </cell>
          <cell r="HG280">
            <v>0</v>
          </cell>
          <cell r="HH280">
            <v>44326</v>
          </cell>
          <cell r="HI280">
            <v>118608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4463421</v>
          </cell>
          <cell r="HO280">
            <v>63298</v>
          </cell>
          <cell r="HP280">
            <v>218521</v>
          </cell>
          <cell r="HQ280">
            <v>814044</v>
          </cell>
          <cell r="HR280">
            <v>240641</v>
          </cell>
          <cell r="HS280">
            <v>598</v>
          </cell>
          <cell r="HT280">
            <v>36652</v>
          </cell>
          <cell r="HU280">
            <v>40832</v>
          </cell>
          <cell r="HV280">
            <v>0</v>
          </cell>
          <cell r="HW280">
            <v>119109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6701641</v>
          </cell>
          <cell r="IC280">
            <v>0</v>
          </cell>
          <cell r="ID280">
            <v>0</v>
          </cell>
          <cell r="IE280">
            <v>0</v>
          </cell>
          <cell r="IF280">
            <v>0</v>
          </cell>
          <cell r="IG280">
            <v>0</v>
          </cell>
          <cell r="IH280">
            <v>362545</v>
          </cell>
          <cell r="II280">
            <v>0</v>
          </cell>
          <cell r="IJ280">
            <v>54715</v>
          </cell>
          <cell r="IK280">
            <v>114525</v>
          </cell>
          <cell r="IL280">
            <v>0</v>
          </cell>
          <cell r="IM280">
            <v>0</v>
          </cell>
          <cell r="IN280">
            <v>0</v>
          </cell>
          <cell r="IO280">
            <v>0</v>
          </cell>
          <cell r="IP280">
            <v>6701641</v>
          </cell>
          <cell r="IQ280">
            <v>0</v>
          </cell>
          <cell r="IR280">
            <v>0</v>
          </cell>
          <cell r="IS280">
            <v>25.03</v>
          </cell>
          <cell r="IT280">
            <v>2</v>
          </cell>
          <cell r="IU280">
            <v>2.7010000000000001</v>
          </cell>
          <cell r="IV280">
            <v>0.89</v>
          </cell>
          <cell r="IW280">
            <v>574.9</v>
          </cell>
          <cell r="IX280">
            <v>0</v>
          </cell>
          <cell r="IY280">
            <v>16</v>
          </cell>
          <cell r="IZ280">
            <v>0</v>
          </cell>
          <cell r="JA280">
            <v>0</v>
          </cell>
          <cell r="JB280">
            <v>0</v>
          </cell>
          <cell r="JC280">
            <v>644</v>
          </cell>
          <cell r="JD280">
            <v>663</v>
          </cell>
          <cell r="JE280">
            <v>0</v>
          </cell>
          <cell r="JF280">
            <v>0</v>
          </cell>
          <cell r="JG280">
            <v>1.77</v>
          </cell>
          <cell r="JH280">
            <v>106.62</v>
          </cell>
          <cell r="JI280">
            <v>39.729999999999997</v>
          </cell>
          <cell r="JJ280">
            <v>19.37</v>
          </cell>
          <cell r="JK280">
            <v>47.52</v>
          </cell>
          <cell r="JL280">
            <v>41.1</v>
          </cell>
          <cell r="JM280">
            <v>18.760000000000002</v>
          </cell>
          <cell r="JN280">
            <v>43.92</v>
          </cell>
          <cell r="JO280">
            <v>103.78</v>
          </cell>
          <cell r="JP280">
            <v>23.17</v>
          </cell>
          <cell r="JQ280">
            <v>1.3</v>
          </cell>
          <cell r="JR280">
            <v>2</v>
          </cell>
          <cell r="JS280">
            <v>0</v>
          </cell>
          <cell r="JT280">
            <v>7635</v>
          </cell>
          <cell r="JU280">
            <v>2.7309999999999999</v>
          </cell>
          <cell r="JV280">
            <v>36744</v>
          </cell>
          <cell r="JW280">
            <v>584.6</v>
          </cell>
          <cell r="JX280">
            <v>0.99399999999999999</v>
          </cell>
          <cell r="JY280">
            <v>-46</v>
          </cell>
          <cell r="JZ280">
            <v>6709</v>
          </cell>
          <cell r="KA280">
            <v>631</v>
          </cell>
          <cell r="KB280">
            <v>574.9</v>
          </cell>
          <cell r="KC280">
            <v>7826</v>
          </cell>
          <cell r="KD280">
            <v>4499167</v>
          </cell>
          <cell r="KE280">
            <v>8888</v>
          </cell>
          <cell r="KF280">
            <v>212875</v>
          </cell>
          <cell r="KG280">
            <v>812182</v>
          </cell>
        </row>
        <row r="281">
          <cell r="E281">
            <v>6219</v>
          </cell>
          <cell r="F281">
            <v>6219</v>
          </cell>
          <cell r="G281" t="str">
            <v>STORM LAKE</v>
          </cell>
          <cell r="H281" t="str">
            <v>Storm Lake</v>
          </cell>
          <cell r="I281">
            <v>0</v>
          </cell>
          <cell r="J281">
            <v>0</v>
          </cell>
          <cell r="K281">
            <v>0</v>
          </cell>
          <cell r="L281">
            <v>6219</v>
          </cell>
          <cell r="M281">
            <v>9973421</v>
          </cell>
          <cell r="N281">
            <v>214086</v>
          </cell>
          <cell r="O281">
            <v>645974</v>
          </cell>
          <cell r="P281">
            <v>3150000</v>
          </cell>
          <cell r="Q281">
            <v>331000</v>
          </cell>
          <cell r="R281">
            <v>295000</v>
          </cell>
          <cell r="S281">
            <v>245000</v>
          </cell>
          <cell r="T281">
            <v>900000</v>
          </cell>
          <cell r="U281">
            <v>0</v>
          </cell>
          <cell r="V281">
            <v>25193400</v>
          </cell>
          <cell r="W281">
            <v>145929</v>
          </cell>
          <cell r="X281">
            <v>3246000</v>
          </cell>
          <cell r="Y281">
            <v>340450</v>
          </cell>
          <cell r="Z281">
            <v>1600000</v>
          </cell>
          <cell r="AA281">
            <v>6450000</v>
          </cell>
          <cell r="AB281">
            <v>52730260</v>
          </cell>
          <cell r="AC281">
            <v>0</v>
          </cell>
          <cell r="AD281">
            <v>3252938</v>
          </cell>
          <cell r="AE281">
            <v>0</v>
          </cell>
          <cell r="AF281">
            <v>55983198</v>
          </cell>
          <cell r="AG281">
            <v>16375536</v>
          </cell>
          <cell r="AH281">
            <v>72358734</v>
          </cell>
          <cell r="AI281">
            <v>28786000</v>
          </cell>
          <cell r="AJ281">
            <v>2438000</v>
          </cell>
          <cell r="AK281">
            <v>4210500</v>
          </cell>
          <cell r="AL281">
            <v>1499000</v>
          </cell>
          <cell r="AM281">
            <v>2671350</v>
          </cell>
          <cell r="AN281">
            <v>611700</v>
          </cell>
          <cell r="AO281">
            <v>3344000</v>
          </cell>
          <cell r="AP281">
            <v>1215000</v>
          </cell>
          <cell r="AQ281">
            <v>0</v>
          </cell>
          <cell r="AR281">
            <v>15989550</v>
          </cell>
          <cell r="AS281">
            <v>3347650</v>
          </cell>
          <cell r="AT281">
            <v>4840500</v>
          </cell>
          <cell r="AU281">
            <v>4993613</v>
          </cell>
          <cell r="AV281">
            <v>1497478</v>
          </cell>
          <cell r="AW281">
            <v>11331591</v>
          </cell>
          <cell r="AX281">
            <v>59454791</v>
          </cell>
          <cell r="AY281">
            <v>3252938</v>
          </cell>
          <cell r="AZ281">
            <v>62707729</v>
          </cell>
          <cell r="BA281">
            <v>9651005</v>
          </cell>
          <cell r="BB281">
            <v>72358734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20</v>
          </cell>
          <cell r="BZ281">
            <v>2023</v>
          </cell>
          <cell r="CA281">
            <v>2027</v>
          </cell>
          <cell r="CB281">
            <v>10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2017</v>
          </cell>
          <cell r="CO281">
            <v>2026</v>
          </cell>
          <cell r="CP281">
            <v>1.34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2.7</v>
          </cell>
          <cell r="CY281">
            <v>0</v>
          </cell>
          <cell r="CZ281">
            <v>6</v>
          </cell>
          <cell r="DA281">
            <v>2020752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890293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5430748</v>
          </cell>
          <cell r="DY281">
            <v>220931</v>
          </cell>
          <cell r="DZ281">
            <v>0</v>
          </cell>
          <cell r="EA281">
            <v>0</v>
          </cell>
          <cell r="EB281">
            <v>0</v>
          </cell>
          <cell r="EC281">
            <v>677000</v>
          </cell>
          <cell r="ED281">
            <v>115000</v>
          </cell>
          <cell r="EE281">
            <v>0</v>
          </cell>
          <cell r="EF281">
            <v>6443679</v>
          </cell>
          <cell r="EG281">
            <v>840000</v>
          </cell>
          <cell r="EH281">
            <v>0</v>
          </cell>
          <cell r="EI281">
            <v>6222748</v>
          </cell>
          <cell r="EJ281">
            <v>597509</v>
          </cell>
          <cell r="EK281">
            <v>292784</v>
          </cell>
          <cell r="EL281">
            <v>890293</v>
          </cell>
          <cell r="EM281">
            <v>219251</v>
          </cell>
          <cell r="EN281">
            <v>1109544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1793875</v>
          </cell>
          <cell r="ET281">
            <v>0</v>
          </cell>
          <cell r="EU281">
            <v>10187102</v>
          </cell>
          <cell r="EV281">
            <v>0</v>
          </cell>
          <cell r="EW281">
            <v>11.320539999999999</v>
          </cell>
          <cell r="EX281">
            <v>1.48326</v>
          </cell>
          <cell r="EY281">
            <v>0</v>
          </cell>
          <cell r="EZ281">
            <v>0</v>
          </cell>
          <cell r="FA281">
            <v>1.34</v>
          </cell>
          <cell r="FB281">
            <v>0.33</v>
          </cell>
          <cell r="FC281">
            <v>0</v>
          </cell>
          <cell r="FD281">
            <v>0</v>
          </cell>
          <cell r="FE281">
            <v>2.7</v>
          </cell>
          <cell r="FF281">
            <v>0</v>
          </cell>
          <cell r="FG281">
            <v>17.1738</v>
          </cell>
          <cell r="FH281">
            <v>0</v>
          </cell>
          <cell r="FI281">
            <v>0</v>
          </cell>
          <cell r="FJ281">
            <v>10.988009999999999</v>
          </cell>
          <cell r="FK281">
            <v>0.33252999999999999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27960377</v>
          </cell>
          <cell r="GK281">
            <v>7413</v>
          </cell>
          <cell r="GL281">
            <v>19052893</v>
          </cell>
          <cell r="GM281">
            <v>0</v>
          </cell>
          <cell r="GN281">
            <v>1491214</v>
          </cell>
          <cell r="GO281">
            <v>2441472</v>
          </cell>
          <cell r="GP281">
            <v>968943</v>
          </cell>
          <cell r="GQ281">
            <v>0</v>
          </cell>
          <cell r="GR281">
            <v>168106</v>
          </cell>
          <cell r="GS281">
            <v>188375</v>
          </cell>
          <cell r="GT281">
            <v>0</v>
          </cell>
          <cell r="GU281">
            <v>750000</v>
          </cell>
          <cell r="GV281">
            <v>0</v>
          </cell>
          <cell r="GW281">
            <v>0</v>
          </cell>
          <cell r="GX281">
            <v>0</v>
          </cell>
          <cell r="GY281">
            <v>-49519</v>
          </cell>
          <cell r="GZ281">
            <v>27960377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983891</v>
          </cell>
          <cell r="HG281">
            <v>0</v>
          </cell>
          <cell r="HH281">
            <v>101214</v>
          </cell>
          <cell r="HI281">
            <v>589334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19329530</v>
          </cell>
          <cell r="HO281">
            <v>0</v>
          </cell>
          <cell r="HP281">
            <v>1618078</v>
          </cell>
          <cell r="HQ281">
            <v>2718060</v>
          </cell>
          <cell r="HR281">
            <v>993051</v>
          </cell>
          <cell r="HS281">
            <v>0</v>
          </cell>
          <cell r="HT281">
            <v>168929</v>
          </cell>
          <cell r="HU281">
            <v>189221</v>
          </cell>
          <cell r="HV281">
            <v>0</v>
          </cell>
          <cell r="HW281">
            <v>750000</v>
          </cell>
          <cell r="HX281">
            <v>0</v>
          </cell>
          <cell r="HY281">
            <v>0</v>
          </cell>
          <cell r="HZ281">
            <v>0</v>
          </cell>
          <cell r="IA281">
            <v>-25019</v>
          </cell>
          <cell r="IB281">
            <v>28720449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945407</v>
          </cell>
          <cell r="II281">
            <v>0</v>
          </cell>
          <cell r="IJ281">
            <v>117168</v>
          </cell>
          <cell r="IK281">
            <v>637523</v>
          </cell>
          <cell r="IL281">
            <v>0</v>
          </cell>
          <cell r="IM281">
            <v>0</v>
          </cell>
          <cell r="IN281">
            <v>0</v>
          </cell>
          <cell r="IO281">
            <v>0</v>
          </cell>
          <cell r="IP281">
            <v>28720449</v>
          </cell>
          <cell r="IQ281">
            <v>0</v>
          </cell>
          <cell r="IR281">
            <v>5.3</v>
          </cell>
          <cell r="IS281">
            <v>22.41</v>
          </cell>
          <cell r="IT281">
            <v>176</v>
          </cell>
          <cell r="IU281">
            <v>17.059000000000001</v>
          </cell>
          <cell r="IV281">
            <v>172.46</v>
          </cell>
          <cell r="IW281">
            <v>2582.1</v>
          </cell>
          <cell r="IX281">
            <v>0</v>
          </cell>
          <cell r="IY281">
            <v>79</v>
          </cell>
          <cell r="IZ281">
            <v>0</v>
          </cell>
          <cell r="JA281">
            <v>0</v>
          </cell>
          <cell r="JB281">
            <v>0</v>
          </cell>
          <cell r="JC281">
            <v>0</v>
          </cell>
          <cell r="JD281">
            <v>0</v>
          </cell>
          <cell r="JE281">
            <v>0</v>
          </cell>
          <cell r="JF281">
            <v>0</v>
          </cell>
          <cell r="JG281">
            <v>0</v>
          </cell>
          <cell r="JH281">
            <v>356</v>
          </cell>
          <cell r="JI281">
            <v>158.91999999999999</v>
          </cell>
          <cell r="JJ281">
            <v>103.48</v>
          </cell>
          <cell r="JK281">
            <v>93.6</v>
          </cell>
          <cell r="JL281">
            <v>132.88999999999999</v>
          </cell>
          <cell r="JM281">
            <v>111.94</v>
          </cell>
          <cell r="JN281">
            <v>87.12</v>
          </cell>
          <cell r="JO281">
            <v>331.95</v>
          </cell>
          <cell r="JP281">
            <v>28.31</v>
          </cell>
          <cell r="JQ281">
            <v>186.89</v>
          </cell>
          <cell r="JR281">
            <v>194</v>
          </cell>
          <cell r="JS281">
            <v>2.1</v>
          </cell>
          <cell r="JT281">
            <v>7635</v>
          </cell>
          <cell r="JU281">
            <v>17.052</v>
          </cell>
          <cell r="JV281">
            <v>7444</v>
          </cell>
          <cell r="JW281">
            <v>2531.6999999999998</v>
          </cell>
          <cell r="JX281">
            <v>-1.79</v>
          </cell>
          <cell r="JY281">
            <v>-13667</v>
          </cell>
          <cell r="JZ281">
            <v>-12081</v>
          </cell>
          <cell r="KA281">
            <v>0</v>
          </cell>
          <cell r="KB281">
            <v>2582.1</v>
          </cell>
          <cell r="KC281">
            <v>7826</v>
          </cell>
          <cell r="KD281">
            <v>20207515</v>
          </cell>
          <cell r="KE281">
            <v>0</v>
          </cell>
          <cell r="KF281">
            <v>1817604</v>
          </cell>
          <cell r="KG281">
            <v>2597841</v>
          </cell>
        </row>
        <row r="282">
          <cell r="E282">
            <v>6246</v>
          </cell>
          <cell r="F282">
            <v>6246</v>
          </cell>
          <cell r="G282" t="str">
            <v>STRATFORD</v>
          </cell>
          <cell r="H282" t="str">
            <v>Stratford</v>
          </cell>
          <cell r="I282">
            <v>0</v>
          </cell>
          <cell r="J282">
            <v>0</v>
          </cell>
          <cell r="K282">
            <v>0</v>
          </cell>
          <cell r="L282">
            <v>6246</v>
          </cell>
          <cell r="M282">
            <v>1179015</v>
          </cell>
          <cell r="N282">
            <v>6811</v>
          </cell>
          <cell r="O282">
            <v>47963</v>
          </cell>
          <cell r="P282">
            <v>187000</v>
          </cell>
          <cell r="Q282">
            <v>5800</v>
          </cell>
          <cell r="R282">
            <v>43000</v>
          </cell>
          <cell r="S282">
            <v>0</v>
          </cell>
          <cell r="T282">
            <v>238270</v>
          </cell>
          <cell r="U282">
            <v>0</v>
          </cell>
          <cell r="V282">
            <v>1113093</v>
          </cell>
          <cell r="W282">
            <v>2612</v>
          </cell>
          <cell r="X282">
            <v>405813</v>
          </cell>
          <cell r="Y282">
            <v>0</v>
          </cell>
          <cell r="Z282">
            <v>29000</v>
          </cell>
          <cell r="AA282">
            <v>219000</v>
          </cell>
          <cell r="AB282">
            <v>3477377</v>
          </cell>
          <cell r="AC282">
            <v>0</v>
          </cell>
          <cell r="AD282">
            <v>0</v>
          </cell>
          <cell r="AE282">
            <v>0</v>
          </cell>
          <cell r="AF282">
            <v>3477377</v>
          </cell>
          <cell r="AG282">
            <v>1515261</v>
          </cell>
          <cell r="AH282">
            <v>4992638</v>
          </cell>
          <cell r="AI282">
            <v>1797690</v>
          </cell>
          <cell r="AJ282">
            <v>27040</v>
          </cell>
          <cell r="AK282">
            <v>28000</v>
          </cell>
          <cell r="AL282">
            <v>93670</v>
          </cell>
          <cell r="AM282">
            <v>116000</v>
          </cell>
          <cell r="AN282">
            <v>234000</v>
          </cell>
          <cell r="AO282">
            <v>474800</v>
          </cell>
          <cell r="AP282">
            <v>177700</v>
          </cell>
          <cell r="AQ282">
            <v>0</v>
          </cell>
          <cell r="AR282">
            <v>1151210</v>
          </cell>
          <cell r="AS282">
            <v>397000</v>
          </cell>
          <cell r="AT282">
            <v>285000</v>
          </cell>
          <cell r="AU282">
            <v>0</v>
          </cell>
          <cell r="AV282">
            <v>87786</v>
          </cell>
          <cell r="AW282">
            <v>372786</v>
          </cell>
          <cell r="AX282">
            <v>3718686</v>
          </cell>
          <cell r="AY282">
            <v>0</v>
          </cell>
          <cell r="AZ282">
            <v>3718686</v>
          </cell>
          <cell r="BA282">
            <v>1273952</v>
          </cell>
          <cell r="BB282">
            <v>4992638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20</v>
          </cell>
          <cell r="BZ282">
            <v>2023</v>
          </cell>
          <cell r="CA282">
            <v>2027</v>
          </cell>
          <cell r="CB282">
            <v>10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2022</v>
          </cell>
          <cell r="CO282">
            <v>2031</v>
          </cell>
          <cell r="CP282">
            <v>0.67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2.7</v>
          </cell>
          <cell r="CY282">
            <v>0</v>
          </cell>
          <cell r="CZ282">
            <v>4</v>
          </cell>
          <cell r="DA282">
            <v>116224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70119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782751</v>
          </cell>
          <cell r="DY282">
            <v>38016</v>
          </cell>
          <cell r="DZ282">
            <v>0</v>
          </cell>
          <cell r="EA282">
            <v>0</v>
          </cell>
          <cell r="EB282">
            <v>0</v>
          </cell>
          <cell r="EC282">
            <v>255000</v>
          </cell>
          <cell r="ED282">
            <v>0</v>
          </cell>
          <cell r="EE282">
            <v>0</v>
          </cell>
          <cell r="EF282">
            <v>1075767</v>
          </cell>
          <cell r="EG282">
            <v>0</v>
          </cell>
          <cell r="EH282">
            <v>0</v>
          </cell>
          <cell r="EI282">
            <v>1037751</v>
          </cell>
          <cell r="EJ282">
            <v>0</v>
          </cell>
          <cell r="EK282">
            <v>70119</v>
          </cell>
          <cell r="EL282">
            <v>70119</v>
          </cell>
          <cell r="EM282">
            <v>34536</v>
          </cell>
          <cell r="EN282">
            <v>104655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1180422</v>
          </cell>
          <cell r="EV282">
            <v>0</v>
          </cell>
          <cell r="EW282">
            <v>10.40465</v>
          </cell>
          <cell r="EX282">
            <v>0</v>
          </cell>
          <cell r="EY282">
            <v>0</v>
          </cell>
          <cell r="EZ282">
            <v>0</v>
          </cell>
          <cell r="FA282">
            <v>0.67</v>
          </cell>
          <cell r="FB282">
            <v>0.33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11.40465</v>
          </cell>
          <cell r="FH282">
            <v>0</v>
          </cell>
          <cell r="FI282">
            <v>0</v>
          </cell>
          <cell r="FJ282">
            <v>10.041399999999999</v>
          </cell>
          <cell r="FK282">
            <v>0.36325000000000002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0</v>
          </cell>
          <cell r="GJ282">
            <v>1533195</v>
          </cell>
          <cell r="GK282">
            <v>7553</v>
          </cell>
          <cell r="GL282">
            <v>954699</v>
          </cell>
          <cell r="GM282">
            <v>3565</v>
          </cell>
          <cell r="GN282">
            <v>151566</v>
          </cell>
          <cell r="GO282">
            <v>162012</v>
          </cell>
          <cell r="GP282">
            <v>49407</v>
          </cell>
          <cell r="GQ282">
            <v>14104</v>
          </cell>
          <cell r="GR282">
            <v>7892</v>
          </cell>
          <cell r="GS282">
            <v>8844</v>
          </cell>
          <cell r="GT282">
            <v>0</v>
          </cell>
          <cell r="GU282">
            <v>46591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1533195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82650</v>
          </cell>
          <cell r="HG282">
            <v>0</v>
          </cell>
          <cell r="HH282">
            <v>10639</v>
          </cell>
          <cell r="HI282">
            <v>44478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1032520</v>
          </cell>
          <cell r="HO282">
            <v>0</v>
          </cell>
          <cell r="HP282">
            <v>164706</v>
          </cell>
          <cell r="HQ282">
            <v>181469</v>
          </cell>
          <cell r="HR282">
            <v>53695</v>
          </cell>
          <cell r="HS282">
            <v>9816</v>
          </cell>
          <cell r="HT282">
            <v>8565</v>
          </cell>
          <cell r="HU282">
            <v>9594</v>
          </cell>
          <cell r="HV282">
            <v>0</v>
          </cell>
          <cell r="HW282">
            <v>50152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1654641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88239</v>
          </cell>
          <cell r="II282">
            <v>0</v>
          </cell>
          <cell r="IJ282">
            <v>13144</v>
          </cell>
          <cell r="IK282">
            <v>64898</v>
          </cell>
          <cell r="IL282">
            <v>0</v>
          </cell>
          <cell r="IM282">
            <v>0</v>
          </cell>
          <cell r="IN282">
            <v>0</v>
          </cell>
          <cell r="IO282">
            <v>0</v>
          </cell>
          <cell r="IP282">
            <v>1654641</v>
          </cell>
          <cell r="IQ282">
            <v>0</v>
          </cell>
          <cell r="IR282">
            <v>0</v>
          </cell>
          <cell r="IS282">
            <v>20.46</v>
          </cell>
          <cell r="IT282">
            <v>4</v>
          </cell>
          <cell r="IU282">
            <v>0.72399999999999998</v>
          </cell>
          <cell r="IV282">
            <v>0</v>
          </cell>
          <cell r="IW282">
            <v>145.9</v>
          </cell>
          <cell r="IX282">
            <v>0</v>
          </cell>
          <cell r="IY282">
            <v>6</v>
          </cell>
          <cell r="IZ282">
            <v>0</v>
          </cell>
          <cell r="JA282">
            <v>0</v>
          </cell>
          <cell r="JB282">
            <v>0</v>
          </cell>
          <cell r="JC282">
            <v>0</v>
          </cell>
          <cell r="JD282">
            <v>0</v>
          </cell>
          <cell r="JE282">
            <v>0</v>
          </cell>
          <cell r="JF282">
            <v>0</v>
          </cell>
          <cell r="JG282">
            <v>0</v>
          </cell>
          <cell r="JH282">
            <v>23.34</v>
          </cell>
          <cell r="JI282">
            <v>2.74</v>
          </cell>
          <cell r="JJ282">
            <v>9.08</v>
          </cell>
          <cell r="JK282">
            <v>11.52</v>
          </cell>
          <cell r="JL282">
            <v>8.2200000000000006</v>
          </cell>
          <cell r="JM282">
            <v>9.08</v>
          </cell>
          <cell r="JN282">
            <v>7.92</v>
          </cell>
          <cell r="JO282">
            <v>25.22</v>
          </cell>
          <cell r="JP282">
            <v>20.81</v>
          </cell>
          <cell r="JQ282">
            <v>0</v>
          </cell>
          <cell r="JR282">
            <v>4</v>
          </cell>
          <cell r="JS282">
            <v>0</v>
          </cell>
          <cell r="JT282">
            <v>7775</v>
          </cell>
          <cell r="JU282">
            <v>0.78400000000000003</v>
          </cell>
          <cell r="JV282">
            <v>25585</v>
          </cell>
          <cell r="JW282">
            <v>132.80000000000001</v>
          </cell>
          <cell r="JX282">
            <v>0</v>
          </cell>
          <cell r="JY282">
            <v>0</v>
          </cell>
          <cell r="JZ282">
            <v>0</v>
          </cell>
          <cell r="KA282">
            <v>0</v>
          </cell>
          <cell r="KB282">
            <v>145.9</v>
          </cell>
          <cell r="KC282">
            <v>7966</v>
          </cell>
          <cell r="KD282">
            <v>1162239</v>
          </cell>
          <cell r="KE282">
            <v>0</v>
          </cell>
          <cell r="KF282">
            <v>172018</v>
          </cell>
          <cell r="KG282">
            <v>200903</v>
          </cell>
        </row>
        <row r="283">
          <cell r="E283">
            <v>6273</v>
          </cell>
          <cell r="F283">
            <v>6273</v>
          </cell>
          <cell r="G283" t="str">
            <v>SUMNER-FREDERICKSBURG</v>
          </cell>
          <cell r="H283" t="str">
            <v>Sumner-Fredericksburg</v>
          </cell>
          <cell r="I283">
            <v>0</v>
          </cell>
          <cell r="J283">
            <v>0</v>
          </cell>
          <cell r="K283">
            <v>0</v>
          </cell>
          <cell r="L283">
            <v>6273</v>
          </cell>
          <cell r="M283">
            <v>4704199</v>
          </cell>
          <cell r="N283">
            <v>74134</v>
          </cell>
          <cell r="O283">
            <v>553157</v>
          </cell>
          <cell r="P283">
            <v>400000</v>
          </cell>
          <cell r="Q283">
            <v>116000</v>
          </cell>
          <cell r="R283">
            <v>270000</v>
          </cell>
          <cell r="S283">
            <v>256000</v>
          </cell>
          <cell r="T283">
            <v>306100</v>
          </cell>
          <cell r="U283">
            <v>0</v>
          </cell>
          <cell r="V283">
            <v>5922261</v>
          </cell>
          <cell r="W283">
            <v>18824</v>
          </cell>
          <cell r="X283">
            <v>1198335</v>
          </cell>
          <cell r="Y283">
            <v>66493</v>
          </cell>
          <cell r="Z283">
            <v>85000</v>
          </cell>
          <cell r="AA283">
            <v>499590</v>
          </cell>
          <cell r="AB283">
            <v>14470093</v>
          </cell>
          <cell r="AC283">
            <v>0</v>
          </cell>
          <cell r="AD283">
            <v>250303</v>
          </cell>
          <cell r="AE283">
            <v>0</v>
          </cell>
          <cell r="AF283">
            <v>14720396</v>
          </cell>
          <cell r="AG283">
            <v>7726325</v>
          </cell>
          <cell r="AH283">
            <v>22446721</v>
          </cell>
          <cell r="AI283">
            <v>8026000</v>
          </cell>
          <cell r="AJ283">
            <v>454000</v>
          </cell>
          <cell r="AK283">
            <v>462000</v>
          </cell>
          <cell r="AL283">
            <v>151000</v>
          </cell>
          <cell r="AM283">
            <v>917814</v>
          </cell>
          <cell r="AN283">
            <v>396250</v>
          </cell>
          <cell r="AO283">
            <v>1272425</v>
          </cell>
          <cell r="AP283">
            <v>983000</v>
          </cell>
          <cell r="AQ283">
            <v>0</v>
          </cell>
          <cell r="AR283">
            <v>4636489</v>
          </cell>
          <cell r="AS283">
            <v>705000</v>
          </cell>
          <cell r="AT283">
            <v>1125000</v>
          </cell>
          <cell r="AU283">
            <v>416390</v>
          </cell>
          <cell r="AV283">
            <v>447743</v>
          </cell>
          <cell r="AW283">
            <v>1989133</v>
          </cell>
          <cell r="AX283">
            <v>15356622</v>
          </cell>
          <cell r="AY283">
            <v>250303</v>
          </cell>
          <cell r="AZ283">
            <v>15606925</v>
          </cell>
          <cell r="BA283">
            <v>6839796</v>
          </cell>
          <cell r="BB283">
            <v>22446721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20</v>
          </cell>
          <cell r="BZ283">
            <v>2023</v>
          </cell>
          <cell r="CA283">
            <v>2027</v>
          </cell>
          <cell r="CB283">
            <v>10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10</v>
          </cell>
          <cell r="CN283">
            <v>2021</v>
          </cell>
          <cell r="CO283">
            <v>2030</v>
          </cell>
          <cell r="CP283">
            <v>1.34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2.7</v>
          </cell>
          <cell r="CY283">
            <v>0</v>
          </cell>
          <cell r="CZ283">
            <v>7</v>
          </cell>
          <cell r="DA283">
            <v>608315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3</v>
          </cell>
          <cell r="DI283">
            <v>539697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3170204</v>
          </cell>
          <cell r="DY283">
            <v>101197</v>
          </cell>
          <cell r="DZ283">
            <v>0</v>
          </cell>
          <cell r="EA283">
            <v>0</v>
          </cell>
          <cell r="EB283">
            <v>0</v>
          </cell>
          <cell r="EC283">
            <v>205000</v>
          </cell>
          <cell r="ED283">
            <v>89243</v>
          </cell>
          <cell r="EE283">
            <v>0</v>
          </cell>
          <cell r="EF283">
            <v>3565644</v>
          </cell>
          <cell r="EG283">
            <v>535000</v>
          </cell>
          <cell r="EH283">
            <v>0</v>
          </cell>
          <cell r="EI283">
            <v>3464447</v>
          </cell>
          <cell r="EJ283">
            <v>0</v>
          </cell>
          <cell r="EK283">
            <v>378752</v>
          </cell>
          <cell r="EL283">
            <v>378752</v>
          </cell>
          <cell r="EM283">
            <v>132910</v>
          </cell>
          <cell r="EN283">
            <v>511662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166087</v>
          </cell>
          <cell r="ET283">
            <v>0</v>
          </cell>
          <cell r="EU283">
            <v>4778391</v>
          </cell>
          <cell r="EV283">
            <v>0</v>
          </cell>
          <cell r="EW283">
            <v>8.9572099999999999</v>
          </cell>
          <cell r="EX283">
            <v>1.3444199999999999</v>
          </cell>
          <cell r="EY283">
            <v>0</v>
          </cell>
          <cell r="EZ283">
            <v>0</v>
          </cell>
          <cell r="FA283">
            <v>0.94038999999999995</v>
          </cell>
          <cell r="FB283">
            <v>0.33</v>
          </cell>
          <cell r="FC283">
            <v>0</v>
          </cell>
          <cell r="FD283">
            <v>0</v>
          </cell>
          <cell r="FE283">
            <v>0.41237000000000001</v>
          </cell>
          <cell r="FF283">
            <v>0</v>
          </cell>
          <cell r="FG283">
            <v>11.984389999999999</v>
          </cell>
          <cell r="FH283">
            <v>0</v>
          </cell>
          <cell r="FI283">
            <v>0</v>
          </cell>
          <cell r="FJ283">
            <v>8.7059499999999996</v>
          </cell>
          <cell r="FK283">
            <v>0.25125999999999998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0</v>
          </cell>
          <cell r="GJ283">
            <v>8446750</v>
          </cell>
          <cell r="GK283">
            <v>7413</v>
          </cell>
          <cell r="GL283">
            <v>5862942</v>
          </cell>
          <cell r="GM283">
            <v>0</v>
          </cell>
          <cell r="GN283">
            <v>169461</v>
          </cell>
          <cell r="GO283">
            <v>875549</v>
          </cell>
          <cell r="GP283">
            <v>297737</v>
          </cell>
          <cell r="GQ283">
            <v>0</v>
          </cell>
          <cell r="GR283">
            <v>48164</v>
          </cell>
          <cell r="GS283">
            <v>53714</v>
          </cell>
          <cell r="GT283">
            <v>0</v>
          </cell>
          <cell r="GU283">
            <v>240065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8446750</v>
          </cell>
          <cell r="HA283">
            <v>0</v>
          </cell>
          <cell r="HB283">
            <v>0</v>
          </cell>
          <cell r="HC283">
            <v>0</v>
          </cell>
          <cell r="HD283">
            <v>0</v>
          </cell>
          <cell r="HE283">
            <v>0</v>
          </cell>
          <cell r="HF283">
            <v>466104</v>
          </cell>
          <cell r="HG283">
            <v>0</v>
          </cell>
          <cell r="HH283">
            <v>52418</v>
          </cell>
          <cell r="HI283">
            <v>144554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5875896</v>
          </cell>
          <cell r="HO283">
            <v>45675</v>
          </cell>
          <cell r="HP283">
            <v>210642</v>
          </cell>
          <cell r="HQ283">
            <v>916353</v>
          </cell>
          <cell r="HR283">
            <v>300033</v>
          </cell>
          <cell r="HS283">
            <v>0</v>
          </cell>
          <cell r="HT283">
            <v>48289</v>
          </cell>
          <cell r="HU283">
            <v>53839</v>
          </cell>
          <cell r="HV283">
            <v>0</v>
          </cell>
          <cell r="HW283">
            <v>239612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8580743</v>
          </cell>
          <cell r="IC283">
            <v>0</v>
          </cell>
          <cell r="ID283">
            <v>0</v>
          </cell>
          <cell r="IE283">
            <v>0</v>
          </cell>
          <cell r="IF283">
            <v>0</v>
          </cell>
          <cell r="IG283">
            <v>0</v>
          </cell>
          <cell r="IH283">
            <v>472008</v>
          </cell>
          <cell r="II283">
            <v>0</v>
          </cell>
          <cell r="IJ283">
            <v>63141</v>
          </cell>
          <cell r="IK283">
            <v>171788</v>
          </cell>
          <cell r="IL283">
            <v>0</v>
          </cell>
          <cell r="IM283">
            <v>0</v>
          </cell>
          <cell r="IN283">
            <v>0</v>
          </cell>
          <cell r="IO283">
            <v>0</v>
          </cell>
          <cell r="IP283">
            <v>8580743</v>
          </cell>
          <cell r="IQ283">
            <v>0</v>
          </cell>
          <cell r="IR283">
            <v>0</v>
          </cell>
          <cell r="IS283">
            <v>23.67</v>
          </cell>
          <cell r="IT283">
            <v>3</v>
          </cell>
          <cell r="IU283">
            <v>3.7090000000000001</v>
          </cell>
          <cell r="IV283">
            <v>0.21</v>
          </cell>
          <cell r="IW283">
            <v>777.3</v>
          </cell>
          <cell r="IX283">
            <v>0</v>
          </cell>
          <cell r="IY283">
            <v>19.5</v>
          </cell>
          <cell r="IZ283">
            <v>0</v>
          </cell>
          <cell r="JA283">
            <v>0</v>
          </cell>
          <cell r="JB283">
            <v>0</v>
          </cell>
          <cell r="JC283">
            <v>378</v>
          </cell>
          <cell r="JD283">
            <v>386</v>
          </cell>
          <cell r="JE283">
            <v>0</v>
          </cell>
          <cell r="JF283">
            <v>0</v>
          </cell>
          <cell r="JG283">
            <v>1.1299999999999999</v>
          </cell>
          <cell r="JH283">
            <v>120.02</v>
          </cell>
          <cell r="JI283">
            <v>35.619999999999997</v>
          </cell>
          <cell r="JJ283">
            <v>33.28</v>
          </cell>
          <cell r="JK283">
            <v>51.12</v>
          </cell>
          <cell r="JL283">
            <v>39.729999999999997</v>
          </cell>
          <cell r="JM283">
            <v>45.39</v>
          </cell>
          <cell r="JN283">
            <v>48.24</v>
          </cell>
          <cell r="JO283">
            <v>133.36000000000001</v>
          </cell>
          <cell r="JP283">
            <v>23.22</v>
          </cell>
          <cell r="JQ283">
            <v>1.57</v>
          </cell>
          <cell r="JR283">
            <v>4</v>
          </cell>
          <cell r="JS283">
            <v>0</v>
          </cell>
          <cell r="JT283">
            <v>7635</v>
          </cell>
          <cell r="JU283">
            <v>3.6549999999999998</v>
          </cell>
          <cell r="JV283">
            <v>15346</v>
          </cell>
          <cell r="JW283">
            <v>769.6</v>
          </cell>
          <cell r="JX283">
            <v>0</v>
          </cell>
          <cell r="JY283">
            <v>0</v>
          </cell>
          <cell r="JZ283">
            <v>0</v>
          </cell>
          <cell r="KA283">
            <v>391</v>
          </cell>
          <cell r="KB283">
            <v>777.3</v>
          </cell>
          <cell r="KC283">
            <v>7826</v>
          </cell>
          <cell r="KD283">
            <v>6083150</v>
          </cell>
          <cell r="KE283">
            <v>0</v>
          </cell>
          <cell r="KF283">
            <v>222611</v>
          </cell>
          <cell r="KG283">
            <v>1043675</v>
          </cell>
        </row>
        <row r="284">
          <cell r="E284">
            <v>6408</v>
          </cell>
          <cell r="F284">
            <v>6408</v>
          </cell>
          <cell r="G284" t="str">
            <v>TIPTON</v>
          </cell>
          <cell r="H284" t="str">
            <v>Tipton</v>
          </cell>
          <cell r="I284">
            <v>0</v>
          </cell>
          <cell r="J284">
            <v>0</v>
          </cell>
          <cell r="K284">
            <v>0</v>
          </cell>
          <cell r="L284">
            <v>6408</v>
          </cell>
          <cell r="M284">
            <v>4487566</v>
          </cell>
          <cell r="N284">
            <v>40110</v>
          </cell>
          <cell r="O284">
            <v>671570</v>
          </cell>
          <cell r="P284">
            <v>1040000</v>
          </cell>
          <cell r="Q284">
            <v>113500</v>
          </cell>
          <cell r="R284">
            <v>385000</v>
          </cell>
          <cell r="S284">
            <v>313000</v>
          </cell>
          <cell r="T284">
            <v>287700</v>
          </cell>
          <cell r="U284">
            <v>0</v>
          </cell>
          <cell r="V284">
            <v>6112539</v>
          </cell>
          <cell r="W284">
            <v>23196</v>
          </cell>
          <cell r="X284">
            <v>952500</v>
          </cell>
          <cell r="Y284">
            <v>0</v>
          </cell>
          <cell r="Z284">
            <v>120000</v>
          </cell>
          <cell r="AA284">
            <v>579000</v>
          </cell>
          <cell r="AB284">
            <v>15125681</v>
          </cell>
          <cell r="AC284">
            <v>432028</v>
          </cell>
          <cell r="AD284">
            <v>0</v>
          </cell>
          <cell r="AE284">
            <v>0</v>
          </cell>
          <cell r="AF284">
            <v>15557709</v>
          </cell>
          <cell r="AG284">
            <v>8697141</v>
          </cell>
          <cell r="AH284">
            <v>24254850</v>
          </cell>
          <cell r="AI284">
            <v>8281800</v>
          </cell>
          <cell r="AJ284">
            <v>638400</v>
          </cell>
          <cell r="AK284">
            <v>894800</v>
          </cell>
          <cell r="AL284">
            <v>365000</v>
          </cell>
          <cell r="AM284">
            <v>630000</v>
          </cell>
          <cell r="AN284">
            <v>290000</v>
          </cell>
          <cell r="AO284">
            <v>1215900</v>
          </cell>
          <cell r="AP284">
            <v>604450</v>
          </cell>
          <cell r="AQ284">
            <v>0</v>
          </cell>
          <cell r="AR284">
            <v>4638550</v>
          </cell>
          <cell r="AS284">
            <v>605000</v>
          </cell>
          <cell r="AT284">
            <v>991342</v>
          </cell>
          <cell r="AU284">
            <v>870515</v>
          </cell>
          <cell r="AV284">
            <v>449525</v>
          </cell>
          <cell r="AW284">
            <v>2311382</v>
          </cell>
          <cell r="AX284">
            <v>15836732</v>
          </cell>
          <cell r="AY284">
            <v>0</v>
          </cell>
          <cell r="AZ284">
            <v>15836732</v>
          </cell>
          <cell r="BA284">
            <v>8418118</v>
          </cell>
          <cell r="BB284">
            <v>24254850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20</v>
          </cell>
          <cell r="BZ284">
            <v>2021</v>
          </cell>
          <cell r="CA284">
            <v>2030</v>
          </cell>
          <cell r="CB284">
            <v>10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20</v>
          </cell>
          <cell r="CN284">
            <v>2019</v>
          </cell>
          <cell r="CO284">
            <v>2028</v>
          </cell>
          <cell r="CP284">
            <v>1.34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2.7</v>
          </cell>
          <cell r="CY284">
            <v>0</v>
          </cell>
          <cell r="CZ284">
            <v>5</v>
          </cell>
          <cell r="DA284">
            <v>640379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5</v>
          </cell>
          <cell r="DI284">
            <v>486299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2897708</v>
          </cell>
          <cell r="DY284">
            <v>148178</v>
          </cell>
          <cell r="DZ284">
            <v>0</v>
          </cell>
          <cell r="EA284">
            <v>0</v>
          </cell>
          <cell r="EB284">
            <v>0</v>
          </cell>
          <cell r="EC284">
            <v>312320</v>
          </cell>
          <cell r="ED284">
            <v>0</v>
          </cell>
          <cell r="EE284">
            <v>0</v>
          </cell>
          <cell r="EF284">
            <v>3358206</v>
          </cell>
          <cell r="EG284">
            <v>450000</v>
          </cell>
          <cell r="EH284">
            <v>0</v>
          </cell>
          <cell r="EI284">
            <v>3210028</v>
          </cell>
          <cell r="EJ284">
            <v>0</v>
          </cell>
          <cell r="EK284">
            <v>156306</v>
          </cell>
          <cell r="EL284">
            <v>156306</v>
          </cell>
          <cell r="EM284">
            <v>119760</v>
          </cell>
          <cell r="EN284">
            <v>276066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443404</v>
          </cell>
          <cell r="ET284">
            <v>0</v>
          </cell>
          <cell r="EU284">
            <v>4527676</v>
          </cell>
          <cell r="EV284">
            <v>0</v>
          </cell>
          <cell r="EW284">
            <v>9.4738900000000008</v>
          </cell>
          <cell r="EX284">
            <v>1.2708600000000001</v>
          </cell>
          <cell r="EY284">
            <v>0</v>
          </cell>
          <cell r="EZ284">
            <v>0</v>
          </cell>
          <cell r="FA284">
            <v>0.43070000000000003</v>
          </cell>
          <cell r="FB284">
            <v>0.33</v>
          </cell>
          <cell r="FC284">
            <v>0</v>
          </cell>
          <cell r="FD284">
            <v>0</v>
          </cell>
          <cell r="FE284">
            <v>1.2218</v>
          </cell>
          <cell r="FF284">
            <v>0</v>
          </cell>
          <cell r="FG284">
            <v>12.72725</v>
          </cell>
          <cell r="FH284">
            <v>0</v>
          </cell>
          <cell r="FI284">
            <v>0</v>
          </cell>
          <cell r="FJ284">
            <v>9.0655800000000006</v>
          </cell>
          <cell r="FK284">
            <v>0.40831000000000001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8889878</v>
          </cell>
          <cell r="GK284">
            <v>7429</v>
          </cell>
          <cell r="GL284">
            <v>6303507</v>
          </cell>
          <cell r="GM284">
            <v>87272</v>
          </cell>
          <cell r="GN284">
            <v>132154</v>
          </cell>
          <cell r="GO284">
            <v>887617</v>
          </cell>
          <cell r="GP284">
            <v>312909</v>
          </cell>
          <cell r="GQ284">
            <v>2180</v>
          </cell>
          <cell r="GR284">
            <v>51539</v>
          </cell>
          <cell r="GS284">
            <v>56646</v>
          </cell>
          <cell r="GT284">
            <v>0</v>
          </cell>
          <cell r="GU284">
            <v>117000</v>
          </cell>
          <cell r="GV284">
            <v>0</v>
          </cell>
          <cell r="GW284">
            <v>0</v>
          </cell>
          <cell r="GX284">
            <v>0</v>
          </cell>
          <cell r="GY284">
            <v>-9018</v>
          </cell>
          <cell r="GZ284">
            <v>8889878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476880</v>
          </cell>
          <cell r="HG284">
            <v>0</v>
          </cell>
          <cell r="HH284">
            <v>41981</v>
          </cell>
          <cell r="HI284">
            <v>155673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6340384</v>
          </cell>
          <cell r="HO284">
            <v>26158</v>
          </cell>
          <cell r="HP284">
            <v>142217</v>
          </cell>
          <cell r="HQ284">
            <v>1013145</v>
          </cell>
          <cell r="HR284">
            <v>320034</v>
          </cell>
          <cell r="HS284">
            <v>0</v>
          </cell>
          <cell r="HT284">
            <v>51655</v>
          </cell>
          <cell r="HU284">
            <v>56782</v>
          </cell>
          <cell r="HV284">
            <v>0</v>
          </cell>
          <cell r="HW284">
            <v>153910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9047511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473989</v>
          </cell>
          <cell r="II284">
            <v>0</v>
          </cell>
          <cell r="IJ284">
            <v>50518</v>
          </cell>
          <cell r="IK284">
            <v>122160</v>
          </cell>
          <cell r="IL284">
            <v>0</v>
          </cell>
          <cell r="IM284">
            <v>0</v>
          </cell>
          <cell r="IN284">
            <v>0</v>
          </cell>
          <cell r="IO284">
            <v>0</v>
          </cell>
          <cell r="IP284">
            <v>9047511</v>
          </cell>
          <cell r="IQ284">
            <v>0</v>
          </cell>
          <cell r="IR284">
            <v>0</v>
          </cell>
          <cell r="IS284">
            <v>12.9</v>
          </cell>
          <cell r="IT284">
            <v>2</v>
          </cell>
          <cell r="IU284">
            <v>3.698</v>
          </cell>
          <cell r="IV284">
            <v>1.99</v>
          </cell>
          <cell r="IW284">
            <v>809.8</v>
          </cell>
          <cell r="IX284">
            <v>0</v>
          </cell>
          <cell r="IY284">
            <v>15.5</v>
          </cell>
          <cell r="IZ284">
            <v>0</v>
          </cell>
          <cell r="JA284">
            <v>0</v>
          </cell>
          <cell r="JB284">
            <v>0</v>
          </cell>
          <cell r="JC284">
            <v>370</v>
          </cell>
          <cell r="JD284">
            <v>375</v>
          </cell>
          <cell r="JE284">
            <v>0</v>
          </cell>
          <cell r="JF284">
            <v>0</v>
          </cell>
          <cell r="JG284">
            <v>1.04</v>
          </cell>
          <cell r="JH284">
            <v>132.41999999999999</v>
          </cell>
          <cell r="JI284">
            <v>24.66</v>
          </cell>
          <cell r="JJ284">
            <v>42.96</v>
          </cell>
          <cell r="JK284">
            <v>64.8</v>
          </cell>
          <cell r="JL284">
            <v>16.440000000000001</v>
          </cell>
          <cell r="JM284">
            <v>36.92</v>
          </cell>
          <cell r="JN284">
            <v>57.6</v>
          </cell>
          <cell r="JO284">
            <v>110.96</v>
          </cell>
          <cell r="JP284">
            <v>11.21</v>
          </cell>
          <cell r="JQ284">
            <v>1.62</v>
          </cell>
          <cell r="JR284">
            <v>0</v>
          </cell>
          <cell r="JS284">
            <v>0</v>
          </cell>
          <cell r="JT284">
            <v>7651</v>
          </cell>
          <cell r="JU284">
            <v>3.8029999999999999</v>
          </cell>
          <cell r="JV284">
            <v>0</v>
          </cell>
          <cell r="JW284">
            <v>828.7</v>
          </cell>
          <cell r="JX284">
            <v>3</v>
          </cell>
          <cell r="JY284">
            <v>0</v>
          </cell>
          <cell r="JZ284">
            <v>20247</v>
          </cell>
          <cell r="KA284">
            <v>355</v>
          </cell>
          <cell r="KB284">
            <v>809.8</v>
          </cell>
          <cell r="KC284">
            <v>7842</v>
          </cell>
          <cell r="KD284">
            <v>6350452</v>
          </cell>
          <cell r="KE284">
            <v>53336</v>
          </cell>
          <cell r="KF284">
            <v>130436</v>
          </cell>
          <cell r="KG284">
            <v>870148</v>
          </cell>
        </row>
        <row r="285">
          <cell r="E285">
            <v>6453</v>
          </cell>
          <cell r="F285">
            <v>6453</v>
          </cell>
          <cell r="G285" t="str">
            <v>TREYNOR</v>
          </cell>
          <cell r="H285" t="str">
            <v>Treynor</v>
          </cell>
          <cell r="I285">
            <v>0</v>
          </cell>
          <cell r="J285">
            <v>0</v>
          </cell>
          <cell r="K285">
            <v>0</v>
          </cell>
          <cell r="L285">
            <v>6453</v>
          </cell>
          <cell r="M285">
            <v>4048528</v>
          </cell>
          <cell r="N285">
            <v>111815</v>
          </cell>
          <cell r="O285">
            <v>221273</v>
          </cell>
          <cell r="P285">
            <v>2400000</v>
          </cell>
          <cell r="Q285">
            <v>227000</v>
          </cell>
          <cell r="R285">
            <v>340000</v>
          </cell>
          <cell r="S285">
            <v>125000</v>
          </cell>
          <cell r="T285">
            <v>0</v>
          </cell>
          <cell r="U285">
            <v>0</v>
          </cell>
          <cell r="V285">
            <v>3757904</v>
          </cell>
          <cell r="W285">
            <v>14038</v>
          </cell>
          <cell r="X285">
            <v>897030</v>
          </cell>
          <cell r="Y285">
            <v>0</v>
          </cell>
          <cell r="Z285">
            <v>30000</v>
          </cell>
          <cell r="AA285">
            <v>355000</v>
          </cell>
          <cell r="AB285">
            <v>12527588</v>
          </cell>
          <cell r="AC285">
            <v>0</v>
          </cell>
          <cell r="AD285">
            <v>338893</v>
          </cell>
          <cell r="AE285">
            <v>0</v>
          </cell>
          <cell r="AF285">
            <v>12866481</v>
          </cell>
          <cell r="AG285">
            <v>6137330</v>
          </cell>
          <cell r="AH285">
            <v>19003811</v>
          </cell>
          <cell r="AI285">
            <v>6300000</v>
          </cell>
          <cell r="AJ285">
            <v>330000</v>
          </cell>
          <cell r="AK285">
            <v>812500</v>
          </cell>
          <cell r="AL285">
            <v>330000</v>
          </cell>
          <cell r="AM285">
            <v>560000</v>
          </cell>
          <cell r="AN285">
            <v>250000</v>
          </cell>
          <cell r="AO285">
            <v>1388755</v>
          </cell>
          <cell r="AP285">
            <v>559500</v>
          </cell>
          <cell r="AQ285">
            <v>0</v>
          </cell>
          <cell r="AR285">
            <v>4230755</v>
          </cell>
          <cell r="AS285">
            <v>550000</v>
          </cell>
          <cell r="AT285">
            <v>200000</v>
          </cell>
          <cell r="AU285">
            <v>1532325</v>
          </cell>
          <cell r="AV285">
            <v>306391</v>
          </cell>
          <cell r="AW285">
            <v>2038716</v>
          </cell>
          <cell r="AX285">
            <v>13119471</v>
          </cell>
          <cell r="AY285">
            <v>338893</v>
          </cell>
          <cell r="AZ285">
            <v>13458364</v>
          </cell>
          <cell r="BA285">
            <v>5545447</v>
          </cell>
          <cell r="BB285">
            <v>19003811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20</v>
          </cell>
          <cell r="BZ285">
            <v>2024</v>
          </cell>
          <cell r="CA285">
            <v>2028</v>
          </cell>
          <cell r="CB285">
            <v>10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4.05</v>
          </cell>
          <cell r="CY285">
            <v>0</v>
          </cell>
          <cell r="CZ285">
            <v>4</v>
          </cell>
          <cell r="DA285">
            <v>448665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2220626</v>
          </cell>
          <cell r="DY285">
            <v>125199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2345825</v>
          </cell>
          <cell r="EG285">
            <v>523645</v>
          </cell>
          <cell r="EH285">
            <v>0</v>
          </cell>
          <cell r="EI285">
            <v>2220626</v>
          </cell>
          <cell r="EJ285">
            <v>0</v>
          </cell>
          <cell r="EK285">
            <v>0</v>
          </cell>
          <cell r="EL285">
            <v>0</v>
          </cell>
          <cell r="EM285">
            <v>97441</v>
          </cell>
          <cell r="EN285">
            <v>97441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1193432</v>
          </cell>
          <cell r="ET285">
            <v>0</v>
          </cell>
          <cell r="EU285">
            <v>4160344</v>
          </cell>
          <cell r="EV285">
            <v>0</v>
          </cell>
          <cell r="EW285">
            <v>8.0743100000000005</v>
          </cell>
          <cell r="EX285">
            <v>1.8040099999999999</v>
          </cell>
          <cell r="EY285">
            <v>0</v>
          </cell>
          <cell r="EZ285">
            <v>0</v>
          </cell>
          <cell r="FA285">
            <v>0</v>
          </cell>
          <cell r="FB285">
            <v>0.33</v>
          </cell>
          <cell r="FC285">
            <v>0</v>
          </cell>
          <cell r="FD285">
            <v>0</v>
          </cell>
          <cell r="FE285">
            <v>4.0417699999999996</v>
          </cell>
          <cell r="FF285">
            <v>0</v>
          </cell>
          <cell r="FG285">
            <v>14.25009</v>
          </cell>
          <cell r="FH285">
            <v>0</v>
          </cell>
          <cell r="FI285">
            <v>0</v>
          </cell>
          <cell r="FJ285">
            <v>7.6502999999999997</v>
          </cell>
          <cell r="FK285">
            <v>0.42401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5842818</v>
          </cell>
          <cell r="GK285">
            <v>7413</v>
          </cell>
          <cell r="GL285">
            <v>4382566</v>
          </cell>
          <cell r="GM285">
            <v>0</v>
          </cell>
          <cell r="GN285">
            <v>88860</v>
          </cell>
          <cell r="GO285">
            <v>315720</v>
          </cell>
          <cell r="GP285">
            <v>205487</v>
          </cell>
          <cell r="GQ285">
            <v>284</v>
          </cell>
          <cell r="GR285">
            <v>38751</v>
          </cell>
          <cell r="GS285">
            <v>42841</v>
          </cell>
          <cell r="GT285">
            <v>0</v>
          </cell>
          <cell r="GU285">
            <v>95484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5842818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339868</v>
          </cell>
          <cell r="HG285">
            <v>0</v>
          </cell>
          <cell r="HH285">
            <v>24898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4391652</v>
          </cell>
          <cell r="HO285">
            <v>34740</v>
          </cell>
          <cell r="HP285">
            <v>94926</v>
          </cell>
          <cell r="HQ285">
            <v>276082</v>
          </cell>
          <cell r="HR285">
            <v>204158</v>
          </cell>
          <cell r="HS285">
            <v>1613</v>
          </cell>
          <cell r="HT285">
            <v>38110</v>
          </cell>
          <cell r="HU285">
            <v>42131</v>
          </cell>
          <cell r="HV285">
            <v>0</v>
          </cell>
          <cell r="HW285">
            <v>106599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5859396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345657</v>
          </cell>
          <cell r="II285">
            <v>0</v>
          </cell>
          <cell r="IJ285">
            <v>29815</v>
          </cell>
          <cell r="IK285">
            <v>0</v>
          </cell>
          <cell r="IL285">
            <v>0</v>
          </cell>
          <cell r="IM285">
            <v>0</v>
          </cell>
          <cell r="IN285">
            <v>0</v>
          </cell>
          <cell r="IO285">
            <v>0</v>
          </cell>
          <cell r="IP285">
            <v>5859396</v>
          </cell>
          <cell r="IQ285">
            <v>0</v>
          </cell>
          <cell r="IR285">
            <v>0</v>
          </cell>
          <cell r="IS285">
            <v>10.52</v>
          </cell>
          <cell r="IT285">
            <v>38</v>
          </cell>
          <cell r="IU285">
            <v>1.7030000000000001</v>
          </cell>
          <cell r="IV285">
            <v>0.21</v>
          </cell>
          <cell r="IW285">
            <v>573.29999999999995</v>
          </cell>
          <cell r="IX285">
            <v>0</v>
          </cell>
          <cell r="IY285">
            <v>0</v>
          </cell>
          <cell r="IZ285">
            <v>0</v>
          </cell>
          <cell r="JA285">
            <v>0</v>
          </cell>
          <cell r="JB285">
            <v>0</v>
          </cell>
          <cell r="JC285">
            <v>427</v>
          </cell>
          <cell r="JD285">
            <v>447</v>
          </cell>
          <cell r="JE285">
            <v>0</v>
          </cell>
          <cell r="JF285">
            <v>0</v>
          </cell>
          <cell r="JG285">
            <v>1.25</v>
          </cell>
          <cell r="JH285">
            <v>36.159999999999997</v>
          </cell>
          <cell r="JI285">
            <v>8.2200000000000006</v>
          </cell>
          <cell r="JJ285">
            <v>12.1</v>
          </cell>
          <cell r="JK285">
            <v>15.84</v>
          </cell>
          <cell r="JL285">
            <v>8.2200000000000006</v>
          </cell>
          <cell r="JM285">
            <v>10.89</v>
          </cell>
          <cell r="JN285">
            <v>15.12</v>
          </cell>
          <cell r="JO285">
            <v>34.229999999999997</v>
          </cell>
          <cell r="JP285">
            <v>14.13</v>
          </cell>
          <cell r="JQ285">
            <v>0</v>
          </cell>
          <cell r="JR285">
            <v>36</v>
          </cell>
          <cell r="JS285">
            <v>0</v>
          </cell>
          <cell r="JT285">
            <v>7635</v>
          </cell>
          <cell r="JU285">
            <v>1.776</v>
          </cell>
          <cell r="JV285">
            <v>2174</v>
          </cell>
          <cell r="JW285">
            <v>575.20000000000005</v>
          </cell>
          <cell r="JX285">
            <v>-1</v>
          </cell>
          <cell r="JY285">
            <v>0</v>
          </cell>
          <cell r="JZ285">
            <v>-6749</v>
          </cell>
          <cell r="KA285">
            <v>428</v>
          </cell>
          <cell r="KB285">
            <v>573.29999999999995</v>
          </cell>
          <cell r="KC285">
            <v>7826</v>
          </cell>
          <cell r="KD285">
            <v>4486646</v>
          </cell>
          <cell r="KE285">
            <v>0</v>
          </cell>
          <cell r="KF285">
            <v>124480</v>
          </cell>
          <cell r="KG285">
            <v>267884</v>
          </cell>
        </row>
        <row r="286">
          <cell r="E286">
            <v>6460</v>
          </cell>
          <cell r="F286">
            <v>6460</v>
          </cell>
          <cell r="G286" t="str">
            <v>TRI-CENTER</v>
          </cell>
          <cell r="H286" t="str">
            <v>Tri-Center</v>
          </cell>
          <cell r="I286">
            <v>0</v>
          </cell>
          <cell r="J286">
            <v>0</v>
          </cell>
          <cell r="K286">
            <v>0</v>
          </cell>
          <cell r="L286">
            <v>6460</v>
          </cell>
          <cell r="M286">
            <v>3615509</v>
          </cell>
          <cell r="N286">
            <v>51645</v>
          </cell>
          <cell r="O286">
            <v>74431</v>
          </cell>
          <cell r="P286">
            <v>750000</v>
          </cell>
          <cell r="Q286">
            <v>35000</v>
          </cell>
          <cell r="R286">
            <v>300000</v>
          </cell>
          <cell r="S286">
            <v>197000</v>
          </cell>
          <cell r="T286">
            <v>350000</v>
          </cell>
          <cell r="U286">
            <v>0</v>
          </cell>
          <cell r="V286">
            <v>5072008</v>
          </cell>
          <cell r="W286">
            <v>19073</v>
          </cell>
          <cell r="X286">
            <v>1119000</v>
          </cell>
          <cell r="Y286">
            <v>0</v>
          </cell>
          <cell r="Z286">
            <v>77000</v>
          </cell>
          <cell r="AA286">
            <v>545000</v>
          </cell>
          <cell r="AB286">
            <v>12205666</v>
          </cell>
          <cell r="AC286">
            <v>0</v>
          </cell>
          <cell r="AD286">
            <v>536000</v>
          </cell>
          <cell r="AE286">
            <v>0</v>
          </cell>
          <cell r="AF286">
            <v>12741666</v>
          </cell>
          <cell r="AG286">
            <v>5916713</v>
          </cell>
          <cell r="AH286">
            <v>18658379</v>
          </cell>
          <cell r="AI286">
            <v>7445000</v>
          </cell>
          <cell r="AJ286">
            <v>445000</v>
          </cell>
          <cell r="AK286">
            <v>685000</v>
          </cell>
          <cell r="AL286">
            <v>550000</v>
          </cell>
          <cell r="AM286">
            <v>500000</v>
          </cell>
          <cell r="AN286">
            <v>175000</v>
          </cell>
          <cell r="AO286">
            <v>2140000</v>
          </cell>
          <cell r="AP286">
            <v>1471000</v>
          </cell>
          <cell r="AQ286">
            <v>0</v>
          </cell>
          <cell r="AR286">
            <v>5966000</v>
          </cell>
          <cell r="AS286">
            <v>730000</v>
          </cell>
          <cell r="AT286">
            <v>250000</v>
          </cell>
          <cell r="AU286">
            <v>511000</v>
          </cell>
          <cell r="AV286">
            <v>355697</v>
          </cell>
          <cell r="AW286">
            <v>1116697</v>
          </cell>
          <cell r="AX286">
            <v>15257697</v>
          </cell>
          <cell r="AY286">
            <v>536000</v>
          </cell>
          <cell r="AZ286">
            <v>15793697</v>
          </cell>
          <cell r="BA286">
            <v>2864682</v>
          </cell>
          <cell r="BB286">
            <v>18658379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20</v>
          </cell>
          <cell r="BZ286">
            <v>2022</v>
          </cell>
          <cell r="CA286">
            <v>2026</v>
          </cell>
          <cell r="CB286">
            <v>10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2025</v>
          </cell>
          <cell r="CO286">
            <v>2034</v>
          </cell>
          <cell r="CP286">
            <v>1.34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2.7</v>
          </cell>
          <cell r="CY286">
            <v>0</v>
          </cell>
          <cell r="CZ286">
            <v>1</v>
          </cell>
          <cell r="DA286">
            <v>512994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423826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2381327</v>
          </cell>
          <cell r="DY286">
            <v>337615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2718942</v>
          </cell>
          <cell r="EG286">
            <v>420000</v>
          </cell>
          <cell r="EH286">
            <v>0</v>
          </cell>
          <cell r="EI286">
            <v>2381327</v>
          </cell>
          <cell r="EJ286">
            <v>0</v>
          </cell>
          <cell r="EK286">
            <v>423826</v>
          </cell>
          <cell r="EL286">
            <v>423826</v>
          </cell>
          <cell r="EM286">
            <v>104375</v>
          </cell>
          <cell r="EN286">
            <v>528201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3667143</v>
          </cell>
          <cell r="EV286">
            <v>0</v>
          </cell>
          <cell r="EW286">
            <v>9.5965900000000008</v>
          </cell>
          <cell r="EX286">
            <v>1.50431</v>
          </cell>
          <cell r="EY286">
            <v>0</v>
          </cell>
          <cell r="EZ286">
            <v>0</v>
          </cell>
          <cell r="FA286">
            <v>1.34</v>
          </cell>
          <cell r="FB286">
            <v>0.33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12.770899999999999</v>
          </cell>
          <cell r="FH286">
            <v>0</v>
          </cell>
          <cell r="FI286">
            <v>0</v>
          </cell>
          <cell r="FJ286">
            <v>8.5291599999999992</v>
          </cell>
          <cell r="FK286">
            <v>1.0674300000000001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6974082</v>
          </cell>
          <cell r="GK286">
            <v>7413</v>
          </cell>
          <cell r="GL286">
            <v>4945212</v>
          </cell>
          <cell r="GM286">
            <v>0</v>
          </cell>
          <cell r="GN286">
            <v>177452</v>
          </cell>
          <cell r="GO286">
            <v>539963</v>
          </cell>
          <cell r="GP286">
            <v>239903</v>
          </cell>
          <cell r="GQ286">
            <v>0</v>
          </cell>
          <cell r="GR286">
            <v>40441</v>
          </cell>
          <cell r="GS286">
            <v>44709</v>
          </cell>
          <cell r="GT286">
            <v>0</v>
          </cell>
          <cell r="GU286">
            <v>241123</v>
          </cell>
          <cell r="GV286">
            <v>0</v>
          </cell>
          <cell r="GW286">
            <v>0</v>
          </cell>
          <cell r="GX286">
            <v>0</v>
          </cell>
          <cell r="GY286">
            <v>-7229</v>
          </cell>
          <cell r="GZ286">
            <v>6974082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366984</v>
          </cell>
          <cell r="HG286">
            <v>0</v>
          </cell>
          <cell r="HH286">
            <v>35936</v>
          </cell>
          <cell r="HI286">
            <v>163086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5009324</v>
          </cell>
          <cell r="HO286">
            <v>0</v>
          </cell>
          <cell r="HP286">
            <v>148501</v>
          </cell>
          <cell r="HQ286">
            <v>558195</v>
          </cell>
          <cell r="HR286">
            <v>243512</v>
          </cell>
          <cell r="HS286">
            <v>0</v>
          </cell>
          <cell r="HT286">
            <v>40846</v>
          </cell>
          <cell r="HU286">
            <v>45156</v>
          </cell>
          <cell r="HV286">
            <v>0</v>
          </cell>
          <cell r="HW286">
            <v>243183</v>
          </cell>
          <cell r="HX286">
            <v>0</v>
          </cell>
          <cell r="HY286">
            <v>0</v>
          </cell>
          <cell r="HZ286">
            <v>0</v>
          </cell>
          <cell r="IA286">
            <v>5930</v>
          </cell>
          <cell r="IB286">
            <v>7049711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372994</v>
          </cell>
          <cell r="II286">
            <v>0</v>
          </cell>
          <cell r="IJ286">
            <v>43760</v>
          </cell>
          <cell r="IK286">
            <v>160335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  <cell r="IP286">
            <v>7049711</v>
          </cell>
          <cell r="IQ286">
            <v>0</v>
          </cell>
          <cell r="IR286">
            <v>0</v>
          </cell>
          <cell r="IS286">
            <v>16.68</v>
          </cell>
          <cell r="IT286">
            <v>1</v>
          </cell>
          <cell r="IU286">
            <v>2.77</v>
          </cell>
          <cell r="IV286">
            <v>0</v>
          </cell>
          <cell r="IW286">
            <v>655.5</v>
          </cell>
          <cell r="IX286">
            <v>0</v>
          </cell>
          <cell r="IY286">
            <v>21.5</v>
          </cell>
          <cell r="IZ286">
            <v>0</v>
          </cell>
          <cell r="JA286">
            <v>0</v>
          </cell>
          <cell r="JB286">
            <v>0</v>
          </cell>
          <cell r="JC286">
            <v>511</v>
          </cell>
          <cell r="JD286">
            <v>522</v>
          </cell>
          <cell r="JE286">
            <v>0</v>
          </cell>
          <cell r="JF286">
            <v>0</v>
          </cell>
          <cell r="JG286">
            <v>1.5</v>
          </cell>
          <cell r="JH286">
            <v>73.11</v>
          </cell>
          <cell r="JI286">
            <v>27.4</v>
          </cell>
          <cell r="JJ286">
            <v>13.31</v>
          </cell>
          <cell r="JK286">
            <v>32.4</v>
          </cell>
          <cell r="JL286">
            <v>19.18</v>
          </cell>
          <cell r="JM286">
            <v>15.13</v>
          </cell>
          <cell r="JN286">
            <v>38.159999999999997</v>
          </cell>
          <cell r="JO286">
            <v>72.47</v>
          </cell>
          <cell r="JP286">
            <v>25.84</v>
          </cell>
          <cell r="JQ286">
            <v>0</v>
          </cell>
          <cell r="JR286">
            <v>5</v>
          </cell>
          <cell r="JS286">
            <v>0</v>
          </cell>
          <cell r="JT286">
            <v>7635</v>
          </cell>
          <cell r="JU286">
            <v>2.819</v>
          </cell>
          <cell r="JV286">
            <v>8855</v>
          </cell>
          <cell r="JW286">
            <v>656.1</v>
          </cell>
          <cell r="JX286">
            <v>-1.0629999999999999</v>
          </cell>
          <cell r="JY286">
            <v>-8116</v>
          </cell>
          <cell r="JZ286">
            <v>-7174</v>
          </cell>
          <cell r="KA286">
            <v>513</v>
          </cell>
          <cell r="KB286">
            <v>655.5</v>
          </cell>
          <cell r="KC286">
            <v>7826</v>
          </cell>
          <cell r="KD286">
            <v>5129943</v>
          </cell>
          <cell r="KE286">
            <v>0</v>
          </cell>
          <cell r="KF286">
            <v>224285</v>
          </cell>
          <cell r="KG286">
            <v>567150</v>
          </cell>
        </row>
        <row r="287">
          <cell r="E287">
            <v>6462</v>
          </cell>
          <cell r="F287">
            <v>6462</v>
          </cell>
          <cell r="G287" t="str">
            <v>TRI-COUNTY</v>
          </cell>
          <cell r="H287" t="str">
            <v>Tri-County</v>
          </cell>
          <cell r="I287">
            <v>0</v>
          </cell>
          <cell r="J287">
            <v>0</v>
          </cell>
          <cell r="K287">
            <v>0</v>
          </cell>
          <cell r="L287">
            <v>6462</v>
          </cell>
          <cell r="M287">
            <v>1681885</v>
          </cell>
          <cell r="N287">
            <v>38742</v>
          </cell>
          <cell r="O287">
            <v>27224</v>
          </cell>
          <cell r="P287">
            <v>155500</v>
          </cell>
          <cell r="Q287">
            <v>10200</v>
          </cell>
          <cell r="R287">
            <v>54500</v>
          </cell>
          <cell r="S287">
            <v>91000</v>
          </cell>
          <cell r="T287">
            <v>112500</v>
          </cell>
          <cell r="U287">
            <v>0</v>
          </cell>
          <cell r="V287">
            <v>1858166</v>
          </cell>
          <cell r="W287">
            <v>5801</v>
          </cell>
          <cell r="X287">
            <v>409900</v>
          </cell>
          <cell r="Y287">
            <v>0</v>
          </cell>
          <cell r="Z287">
            <v>96500</v>
          </cell>
          <cell r="AA287">
            <v>607500</v>
          </cell>
          <cell r="AB287">
            <v>5149418</v>
          </cell>
          <cell r="AC287">
            <v>0</v>
          </cell>
          <cell r="AD287">
            <v>0</v>
          </cell>
          <cell r="AE287">
            <v>0</v>
          </cell>
          <cell r="AF287">
            <v>5220418</v>
          </cell>
          <cell r="AG287">
            <v>3947307</v>
          </cell>
          <cell r="AH287">
            <v>9167725</v>
          </cell>
          <cell r="AI287">
            <v>3442000</v>
          </cell>
          <cell r="AJ287">
            <v>5200</v>
          </cell>
          <cell r="AK287">
            <v>31000</v>
          </cell>
          <cell r="AL287">
            <v>111600</v>
          </cell>
          <cell r="AM287">
            <v>165000</v>
          </cell>
          <cell r="AN287">
            <v>26500</v>
          </cell>
          <cell r="AO287">
            <v>699100</v>
          </cell>
          <cell r="AP287">
            <v>323000</v>
          </cell>
          <cell r="AQ287">
            <v>71000</v>
          </cell>
          <cell r="AR287">
            <v>1361400</v>
          </cell>
          <cell r="AS287">
            <v>208500</v>
          </cell>
          <cell r="AT287">
            <v>282000</v>
          </cell>
          <cell r="AU287">
            <v>0</v>
          </cell>
          <cell r="AV287">
            <v>138309</v>
          </cell>
          <cell r="AW287">
            <v>420309</v>
          </cell>
          <cell r="AX287">
            <v>5432209</v>
          </cell>
          <cell r="AY287">
            <v>0</v>
          </cell>
          <cell r="AZ287">
            <v>5433409</v>
          </cell>
          <cell r="BA287">
            <v>3734316</v>
          </cell>
          <cell r="BB287">
            <v>9167725</v>
          </cell>
          <cell r="BC287">
            <v>0</v>
          </cell>
          <cell r="BD287">
            <v>0</v>
          </cell>
          <cell r="BE287">
            <v>1200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20</v>
          </cell>
          <cell r="BZ287">
            <v>2022</v>
          </cell>
          <cell r="CA287">
            <v>2026</v>
          </cell>
          <cell r="CB287">
            <v>10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</v>
          </cell>
          <cell r="CN287">
            <v>2019</v>
          </cell>
          <cell r="CO287">
            <v>2028</v>
          </cell>
          <cell r="CP287">
            <v>1.34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2.7</v>
          </cell>
          <cell r="CY287">
            <v>0</v>
          </cell>
          <cell r="CZ287">
            <v>1</v>
          </cell>
          <cell r="DA287">
            <v>204968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1</v>
          </cell>
          <cell r="DI287">
            <v>201172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1169165</v>
          </cell>
          <cell r="DY287">
            <v>150571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1319736</v>
          </cell>
          <cell r="EG287">
            <v>120000</v>
          </cell>
          <cell r="EH287">
            <v>0</v>
          </cell>
          <cell r="EI287">
            <v>1169165</v>
          </cell>
          <cell r="EJ287">
            <v>0</v>
          </cell>
          <cell r="EK287">
            <v>187338</v>
          </cell>
          <cell r="EL287">
            <v>187338</v>
          </cell>
          <cell r="EM287">
            <v>49542</v>
          </cell>
          <cell r="EN287">
            <v>236880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1676617</v>
          </cell>
          <cell r="EV287">
            <v>0</v>
          </cell>
          <cell r="EW287">
            <v>9.1395599999999995</v>
          </cell>
          <cell r="EX287">
            <v>0.83511999999999997</v>
          </cell>
          <cell r="EY287">
            <v>0</v>
          </cell>
          <cell r="EZ287">
            <v>0</v>
          </cell>
          <cell r="FA287">
            <v>1.24786</v>
          </cell>
          <cell r="FB287">
            <v>0.33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11.55254</v>
          </cell>
          <cell r="FH287">
            <v>0</v>
          </cell>
          <cell r="FI287">
            <v>0</v>
          </cell>
          <cell r="FJ287">
            <v>8.1366099999999992</v>
          </cell>
          <cell r="FK287">
            <v>1.00295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3003252</v>
          </cell>
          <cell r="GK287">
            <v>7413</v>
          </cell>
          <cell r="GL287">
            <v>1989649</v>
          </cell>
          <cell r="GM287">
            <v>43927</v>
          </cell>
          <cell r="GN287">
            <v>177030</v>
          </cell>
          <cell r="GO287">
            <v>257750</v>
          </cell>
          <cell r="GP287">
            <v>97493</v>
          </cell>
          <cell r="GQ287">
            <v>1034</v>
          </cell>
          <cell r="GR287">
            <v>16591</v>
          </cell>
          <cell r="GS287">
            <v>18233</v>
          </cell>
          <cell r="GT287">
            <v>0</v>
          </cell>
          <cell r="GU287">
            <v>71591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3003252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161649</v>
          </cell>
          <cell r="HG287">
            <v>0</v>
          </cell>
          <cell r="HH287">
            <v>18302</v>
          </cell>
          <cell r="HI287">
            <v>37065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2029383</v>
          </cell>
          <cell r="HO287">
            <v>0</v>
          </cell>
          <cell r="HP287">
            <v>178209</v>
          </cell>
          <cell r="HQ287">
            <v>225003</v>
          </cell>
          <cell r="HR287">
            <v>97823</v>
          </cell>
          <cell r="HS287">
            <v>704</v>
          </cell>
          <cell r="HT287">
            <v>16964</v>
          </cell>
          <cell r="HU287">
            <v>18646</v>
          </cell>
          <cell r="HV287">
            <v>0</v>
          </cell>
          <cell r="HW287">
            <v>92494</v>
          </cell>
          <cell r="HX287">
            <v>0</v>
          </cell>
          <cell r="HY287">
            <v>0</v>
          </cell>
          <cell r="HZ287">
            <v>0</v>
          </cell>
          <cell r="IA287">
            <v>-274</v>
          </cell>
          <cell r="IB287">
            <v>2985615</v>
          </cell>
          <cell r="IC287">
            <v>0</v>
          </cell>
          <cell r="ID287">
            <v>0</v>
          </cell>
          <cell r="IE287">
            <v>0</v>
          </cell>
          <cell r="IF287">
            <v>0</v>
          </cell>
          <cell r="IG287">
            <v>0</v>
          </cell>
          <cell r="IH287">
            <v>163061</v>
          </cell>
          <cell r="II287">
            <v>0</v>
          </cell>
          <cell r="IJ287">
            <v>22679</v>
          </cell>
          <cell r="IK287">
            <v>49628</v>
          </cell>
          <cell r="IL287">
            <v>0</v>
          </cell>
          <cell r="IM287">
            <v>0</v>
          </cell>
          <cell r="IN287">
            <v>0</v>
          </cell>
          <cell r="IO287">
            <v>0</v>
          </cell>
          <cell r="IP287">
            <v>2985615</v>
          </cell>
          <cell r="IQ287">
            <v>0</v>
          </cell>
          <cell r="IR287">
            <v>0</v>
          </cell>
          <cell r="IS287">
            <v>21.76</v>
          </cell>
          <cell r="IT287">
            <v>7</v>
          </cell>
          <cell r="IU287">
            <v>1.371</v>
          </cell>
          <cell r="IV287">
            <v>0.21</v>
          </cell>
          <cell r="IW287">
            <v>256.8</v>
          </cell>
          <cell r="IX287">
            <v>0</v>
          </cell>
          <cell r="IY287">
            <v>5</v>
          </cell>
          <cell r="IZ287">
            <v>0</v>
          </cell>
          <cell r="JA287">
            <v>0</v>
          </cell>
          <cell r="JB287">
            <v>0</v>
          </cell>
          <cell r="JC287">
            <v>229</v>
          </cell>
          <cell r="JD287">
            <v>235</v>
          </cell>
          <cell r="JE287">
            <v>0</v>
          </cell>
          <cell r="JF287">
            <v>0</v>
          </cell>
          <cell r="JG287">
            <v>0.67</v>
          </cell>
          <cell r="JH287">
            <v>29.47</v>
          </cell>
          <cell r="JI287">
            <v>0</v>
          </cell>
          <cell r="JJ287">
            <v>7.87</v>
          </cell>
          <cell r="JK287">
            <v>21.6</v>
          </cell>
          <cell r="JL287">
            <v>0</v>
          </cell>
          <cell r="JM287">
            <v>10.9</v>
          </cell>
          <cell r="JN287">
            <v>21.6</v>
          </cell>
          <cell r="JO287">
            <v>32.5</v>
          </cell>
          <cell r="JP287">
            <v>21.23</v>
          </cell>
          <cell r="JQ287">
            <v>0.21</v>
          </cell>
          <cell r="JR287">
            <v>6</v>
          </cell>
          <cell r="JS287">
            <v>0</v>
          </cell>
          <cell r="JT287">
            <v>7635</v>
          </cell>
          <cell r="JU287">
            <v>1.5389999999999999</v>
          </cell>
          <cell r="JV287">
            <v>4018</v>
          </cell>
          <cell r="JW287">
            <v>265.8</v>
          </cell>
          <cell r="JX287">
            <v>-1.08</v>
          </cell>
          <cell r="JY287">
            <v>-8246</v>
          </cell>
          <cell r="JZ287">
            <v>-7289</v>
          </cell>
          <cell r="KA287">
            <v>228</v>
          </cell>
          <cell r="KB287">
            <v>256.8</v>
          </cell>
          <cell r="KC287">
            <v>7826</v>
          </cell>
          <cell r="KD287">
            <v>2009717</v>
          </cell>
          <cell r="KE287">
            <v>39960</v>
          </cell>
          <cell r="KF287">
            <v>179834</v>
          </cell>
          <cell r="KG287">
            <v>254345</v>
          </cell>
        </row>
        <row r="288">
          <cell r="E288">
            <v>6471</v>
          </cell>
          <cell r="F288">
            <v>6471</v>
          </cell>
          <cell r="G288" t="str">
            <v>TRIPOLI</v>
          </cell>
          <cell r="H288" t="str">
            <v>Tripoli</v>
          </cell>
          <cell r="I288">
            <v>0</v>
          </cell>
          <cell r="J288">
            <v>0</v>
          </cell>
          <cell r="K288">
            <v>0</v>
          </cell>
          <cell r="L288">
            <v>6471</v>
          </cell>
          <cell r="M288">
            <v>2328200</v>
          </cell>
          <cell r="N288">
            <v>31482</v>
          </cell>
          <cell r="O288">
            <v>191190</v>
          </cell>
          <cell r="P288">
            <v>210000</v>
          </cell>
          <cell r="Q288">
            <v>89946</v>
          </cell>
          <cell r="R288">
            <v>16204</v>
          </cell>
          <cell r="S288">
            <v>113157</v>
          </cell>
          <cell r="T288">
            <v>785999</v>
          </cell>
          <cell r="U288">
            <v>0</v>
          </cell>
          <cell r="V288">
            <v>3241395</v>
          </cell>
          <cell r="W288">
            <v>11579</v>
          </cell>
          <cell r="X288">
            <v>26048</v>
          </cell>
          <cell r="Y288">
            <v>0</v>
          </cell>
          <cell r="Z288">
            <v>64247</v>
          </cell>
          <cell r="AA288">
            <v>807524</v>
          </cell>
          <cell r="AB288">
            <v>7916971</v>
          </cell>
          <cell r="AC288">
            <v>0</v>
          </cell>
          <cell r="AD288">
            <v>0</v>
          </cell>
          <cell r="AE288">
            <v>0</v>
          </cell>
          <cell r="AF288">
            <v>7916971</v>
          </cell>
          <cell r="AG288">
            <v>2856245</v>
          </cell>
          <cell r="AH288">
            <v>10773216</v>
          </cell>
          <cell r="AI288">
            <v>4232806</v>
          </cell>
          <cell r="AJ288">
            <v>197898</v>
          </cell>
          <cell r="AK288">
            <v>92531</v>
          </cell>
          <cell r="AL288">
            <v>327449</v>
          </cell>
          <cell r="AM288">
            <v>511704</v>
          </cell>
          <cell r="AN288">
            <v>79274</v>
          </cell>
          <cell r="AO288">
            <v>706364</v>
          </cell>
          <cell r="AP288">
            <v>152278</v>
          </cell>
          <cell r="AQ288">
            <v>0</v>
          </cell>
          <cell r="AR288">
            <v>2067498</v>
          </cell>
          <cell r="AS288">
            <v>283164</v>
          </cell>
          <cell r="AT288">
            <v>154850</v>
          </cell>
          <cell r="AU288">
            <v>275000</v>
          </cell>
          <cell r="AV288">
            <v>218593</v>
          </cell>
          <cell r="AW288">
            <v>648443</v>
          </cell>
          <cell r="AX288">
            <v>7231911</v>
          </cell>
          <cell r="AY288">
            <v>0</v>
          </cell>
          <cell r="AZ288">
            <v>7250490</v>
          </cell>
          <cell r="BA288">
            <v>3522726</v>
          </cell>
          <cell r="BB288">
            <v>10773216</v>
          </cell>
          <cell r="BC288">
            <v>0</v>
          </cell>
          <cell r="BD288">
            <v>0</v>
          </cell>
          <cell r="BE288">
            <v>18579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20</v>
          </cell>
          <cell r="BZ288">
            <v>2021</v>
          </cell>
          <cell r="CA288">
            <v>2025</v>
          </cell>
          <cell r="CB288">
            <v>10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2018</v>
          </cell>
          <cell r="CO288">
            <v>2027</v>
          </cell>
          <cell r="CP288">
            <v>1.34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2.7</v>
          </cell>
          <cell r="CY288">
            <v>0</v>
          </cell>
          <cell r="CZ288">
            <v>7</v>
          </cell>
          <cell r="DA288">
            <v>298558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209696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1277509</v>
          </cell>
          <cell r="DY288">
            <v>24528</v>
          </cell>
          <cell r="DZ288">
            <v>0</v>
          </cell>
          <cell r="EA288">
            <v>0</v>
          </cell>
          <cell r="EB288">
            <v>0</v>
          </cell>
          <cell r="EC288">
            <v>343816</v>
          </cell>
          <cell r="ED288">
            <v>0</v>
          </cell>
          <cell r="EE288">
            <v>0</v>
          </cell>
          <cell r="EF288">
            <v>1645853</v>
          </cell>
          <cell r="EG288">
            <v>175000</v>
          </cell>
          <cell r="EH288">
            <v>0</v>
          </cell>
          <cell r="EI288">
            <v>1621325</v>
          </cell>
          <cell r="EJ288">
            <v>0</v>
          </cell>
          <cell r="EK288">
            <v>209696</v>
          </cell>
          <cell r="EL288">
            <v>209696</v>
          </cell>
          <cell r="EM288">
            <v>51642</v>
          </cell>
          <cell r="EN288">
            <v>261338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276100</v>
          </cell>
          <cell r="ET288">
            <v>0</v>
          </cell>
          <cell r="EU288">
            <v>2358291</v>
          </cell>
          <cell r="EV288">
            <v>0</v>
          </cell>
          <cell r="EW288">
            <v>10.51731</v>
          </cell>
          <cell r="EX288">
            <v>1.1182799999999999</v>
          </cell>
          <cell r="EY288">
            <v>0</v>
          </cell>
          <cell r="EZ288">
            <v>0</v>
          </cell>
          <cell r="FA288">
            <v>1.34</v>
          </cell>
          <cell r="FB288">
            <v>0.33</v>
          </cell>
          <cell r="FC288">
            <v>0</v>
          </cell>
          <cell r="FD288">
            <v>0</v>
          </cell>
          <cell r="FE288">
            <v>1.76433</v>
          </cell>
          <cell r="FF288">
            <v>0</v>
          </cell>
          <cell r="FG288">
            <v>15.06992</v>
          </cell>
          <cell r="FH288">
            <v>0</v>
          </cell>
          <cell r="FI288">
            <v>0</v>
          </cell>
          <cell r="FJ288">
            <v>10.360569999999999</v>
          </cell>
          <cell r="FK288">
            <v>0.15673999999999999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>
            <v>0</v>
          </cell>
          <cell r="GH288">
            <v>0</v>
          </cell>
          <cell r="GI288">
            <v>0</v>
          </cell>
          <cell r="GJ288">
            <v>4189736</v>
          </cell>
          <cell r="GK288">
            <v>7417</v>
          </cell>
          <cell r="GL288">
            <v>2836261</v>
          </cell>
          <cell r="GM288">
            <v>50541</v>
          </cell>
          <cell r="GN288">
            <v>144735</v>
          </cell>
          <cell r="GO288">
            <v>500054</v>
          </cell>
          <cell r="GP288">
            <v>147334</v>
          </cell>
          <cell r="GQ288">
            <v>4990</v>
          </cell>
          <cell r="GR288">
            <v>23172</v>
          </cell>
          <cell r="GS288">
            <v>25842</v>
          </cell>
          <cell r="GT288">
            <v>0</v>
          </cell>
          <cell r="GU288">
            <v>8330</v>
          </cell>
          <cell r="GV288">
            <v>0</v>
          </cell>
          <cell r="GW288">
            <v>0</v>
          </cell>
          <cell r="GX288">
            <v>0</v>
          </cell>
          <cell r="GY288">
            <v>-7067</v>
          </cell>
          <cell r="GZ288">
            <v>4189736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216395</v>
          </cell>
          <cell r="HG288">
            <v>0</v>
          </cell>
          <cell r="HH288">
            <v>24780</v>
          </cell>
          <cell r="HI288">
            <v>74130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2908167</v>
          </cell>
          <cell r="HO288">
            <v>0</v>
          </cell>
          <cell r="HP288">
            <v>168906</v>
          </cell>
          <cell r="HQ288">
            <v>492945</v>
          </cell>
          <cell r="HR288">
            <v>150158</v>
          </cell>
          <cell r="HS288">
            <v>2166</v>
          </cell>
          <cell r="HT288">
            <v>23864</v>
          </cell>
          <cell r="HU288">
            <v>26606</v>
          </cell>
          <cell r="HV288">
            <v>0</v>
          </cell>
          <cell r="HW288">
            <v>73229</v>
          </cell>
          <cell r="HX288">
            <v>0</v>
          </cell>
          <cell r="HY288">
            <v>0</v>
          </cell>
          <cell r="HZ288">
            <v>0</v>
          </cell>
          <cell r="IA288">
            <v>-341</v>
          </cell>
          <cell r="IB288">
            <v>4303545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217502</v>
          </cell>
          <cell r="II288">
            <v>0</v>
          </cell>
          <cell r="IJ288">
            <v>29808</v>
          </cell>
          <cell r="IK288">
            <v>0</v>
          </cell>
          <cell r="IL288">
            <v>0</v>
          </cell>
          <cell r="IM288">
            <v>0</v>
          </cell>
          <cell r="IN288">
            <v>0</v>
          </cell>
          <cell r="IO288">
            <v>0</v>
          </cell>
          <cell r="IP288">
            <v>4303545</v>
          </cell>
          <cell r="IQ288">
            <v>0</v>
          </cell>
          <cell r="IR288">
            <v>0</v>
          </cell>
          <cell r="IS288">
            <v>20.28</v>
          </cell>
          <cell r="IT288">
            <v>1</v>
          </cell>
          <cell r="IU288">
            <v>1.831</v>
          </cell>
          <cell r="IV288">
            <v>0</v>
          </cell>
          <cell r="IW288">
            <v>381.3</v>
          </cell>
          <cell r="IX288">
            <v>0</v>
          </cell>
          <cell r="IY288">
            <v>0</v>
          </cell>
          <cell r="IZ288">
            <v>0</v>
          </cell>
          <cell r="JA288">
            <v>0</v>
          </cell>
          <cell r="JB288">
            <v>0</v>
          </cell>
          <cell r="JC288">
            <v>189</v>
          </cell>
          <cell r="JD288">
            <v>190</v>
          </cell>
          <cell r="JE288">
            <v>12</v>
          </cell>
          <cell r="JF288">
            <v>91620</v>
          </cell>
          <cell r="JG288">
            <v>0.54</v>
          </cell>
          <cell r="JH288">
            <v>64.53</v>
          </cell>
          <cell r="JI288">
            <v>19.18</v>
          </cell>
          <cell r="JJ288">
            <v>26.63</v>
          </cell>
          <cell r="JK288">
            <v>18.72</v>
          </cell>
          <cell r="JL288">
            <v>13.7</v>
          </cell>
          <cell r="JM288">
            <v>27.84</v>
          </cell>
          <cell r="JN288">
            <v>17.28</v>
          </cell>
          <cell r="JO288">
            <v>58.82</v>
          </cell>
          <cell r="JP288">
            <v>21.22</v>
          </cell>
          <cell r="JQ288">
            <v>0</v>
          </cell>
          <cell r="JR288">
            <v>2</v>
          </cell>
          <cell r="JS288">
            <v>0</v>
          </cell>
          <cell r="JT288">
            <v>7639</v>
          </cell>
          <cell r="JU288">
            <v>1.823</v>
          </cell>
          <cell r="JV288">
            <v>18438</v>
          </cell>
          <cell r="JW288">
            <v>380.7</v>
          </cell>
          <cell r="JX288">
            <v>1</v>
          </cell>
          <cell r="JY288">
            <v>7639</v>
          </cell>
          <cell r="JZ288">
            <v>6749</v>
          </cell>
          <cell r="KA288">
            <v>187</v>
          </cell>
          <cell r="KB288">
            <v>381.3</v>
          </cell>
          <cell r="KC288">
            <v>7830</v>
          </cell>
          <cell r="KD288">
            <v>2985579</v>
          </cell>
          <cell r="KE288">
            <v>0</v>
          </cell>
          <cell r="KF288">
            <v>180427</v>
          </cell>
          <cell r="KG288">
            <v>460561</v>
          </cell>
        </row>
        <row r="289">
          <cell r="E289">
            <v>6509</v>
          </cell>
          <cell r="F289">
            <v>6509</v>
          </cell>
          <cell r="G289" t="str">
            <v>TURKEY VALLEY</v>
          </cell>
          <cell r="H289" t="str">
            <v>Turkey Valley</v>
          </cell>
          <cell r="I289">
            <v>0</v>
          </cell>
          <cell r="J289">
            <v>0</v>
          </cell>
          <cell r="K289">
            <v>0</v>
          </cell>
          <cell r="L289">
            <v>6509</v>
          </cell>
          <cell r="M289">
            <v>2459201</v>
          </cell>
          <cell r="N289">
            <v>26680</v>
          </cell>
          <cell r="O289">
            <v>0</v>
          </cell>
          <cell r="P289">
            <v>541000</v>
          </cell>
          <cell r="Q289">
            <v>78600</v>
          </cell>
          <cell r="R289">
            <v>155000</v>
          </cell>
          <cell r="S289">
            <v>257000</v>
          </cell>
          <cell r="T289">
            <v>189000</v>
          </cell>
          <cell r="U289">
            <v>0</v>
          </cell>
          <cell r="V289">
            <v>2517599</v>
          </cell>
          <cell r="W289">
            <v>6337</v>
          </cell>
          <cell r="X289">
            <v>589400</v>
          </cell>
          <cell r="Y289">
            <v>0</v>
          </cell>
          <cell r="Z289">
            <v>65000</v>
          </cell>
          <cell r="AA289">
            <v>540000</v>
          </cell>
          <cell r="AB289">
            <v>7424817</v>
          </cell>
          <cell r="AC289">
            <v>0</v>
          </cell>
          <cell r="AD289">
            <v>0</v>
          </cell>
          <cell r="AE289">
            <v>0</v>
          </cell>
          <cell r="AF289">
            <v>7424817</v>
          </cell>
          <cell r="AG289">
            <v>3543930</v>
          </cell>
          <cell r="AH289">
            <v>10968747</v>
          </cell>
          <cell r="AI289">
            <v>5433700</v>
          </cell>
          <cell r="AJ289">
            <v>254000</v>
          </cell>
          <cell r="AK289">
            <v>50000</v>
          </cell>
          <cell r="AL289">
            <v>254000</v>
          </cell>
          <cell r="AM289">
            <v>265000</v>
          </cell>
          <cell r="AN289">
            <v>139300</v>
          </cell>
          <cell r="AO289">
            <v>480000</v>
          </cell>
          <cell r="AP289">
            <v>443700</v>
          </cell>
          <cell r="AQ289">
            <v>0</v>
          </cell>
          <cell r="AR289">
            <v>1886000</v>
          </cell>
          <cell r="AS289">
            <v>395000</v>
          </cell>
          <cell r="AT289">
            <v>290000</v>
          </cell>
          <cell r="AU289">
            <v>0</v>
          </cell>
          <cell r="AV289">
            <v>208520</v>
          </cell>
          <cell r="AW289">
            <v>498520</v>
          </cell>
          <cell r="AX289">
            <v>8213220</v>
          </cell>
          <cell r="AY289">
            <v>0</v>
          </cell>
          <cell r="AZ289">
            <v>8213220</v>
          </cell>
          <cell r="BA289">
            <v>2755527</v>
          </cell>
          <cell r="BB289">
            <v>10968747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2022</v>
          </cell>
          <cell r="CA289">
            <v>2026</v>
          </cell>
          <cell r="CB289">
            <v>10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2019</v>
          </cell>
          <cell r="CO289">
            <v>2028</v>
          </cell>
          <cell r="CP289">
            <v>0.67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283544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169162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1874566</v>
          </cell>
          <cell r="DY289">
            <v>239226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2113792</v>
          </cell>
          <cell r="EG289">
            <v>110000</v>
          </cell>
          <cell r="EH289">
            <v>0</v>
          </cell>
          <cell r="EI289">
            <v>1874566</v>
          </cell>
          <cell r="EJ289">
            <v>0</v>
          </cell>
          <cell r="EK289">
            <v>169162</v>
          </cell>
          <cell r="EL289">
            <v>169162</v>
          </cell>
          <cell r="EM289">
            <v>83319</v>
          </cell>
          <cell r="EN289">
            <v>252481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2476275</v>
          </cell>
          <cell r="EV289">
            <v>0</v>
          </cell>
          <cell r="EW289">
            <v>8.37209</v>
          </cell>
          <cell r="EX289">
            <v>0.43568000000000001</v>
          </cell>
          <cell r="EY289">
            <v>0</v>
          </cell>
          <cell r="EZ289">
            <v>0</v>
          </cell>
          <cell r="FA289">
            <v>0.67</v>
          </cell>
          <cell r="FB289">
            <v>0.33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9.8077699999999997</v>
          </cell>
          <cell r="FH289">
            <v>0</v>
          </cell>
          <cell r="FI289">
            <v>0</v>
          </cell>
          <cell r="FJ289">
            <v>7.4245900000000002</v>
          </cell>
          <cell r="FK289">
            <v>0.94750000000000001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0</v>
          </cell>
          <cell r="GJ289">
            <v>4021213</v>
          </cell>
          <cell r="GK289">
            <v>7545</v>
          </cell>
          <cell r="GL289">
            <v>2687529</v>
          </cell>
          <cell r="GM289">
            <v>0</v>
          </cell>
          <cell r="GN289">
            <v>238731</v>
          </cell>
          <cell r="GO289">
            <v>364801</v>
          </cell>
          <cell r="GP289">
            <v>136908</v>
          </cell>
          <cell r="GQ289">
            <v>9846</v>
          </cell>
          <cell r="GR289">
            <v>24434</v>
          </cell>
          <cell r="GS289">
            <v>27227</v>
          </cell>
          <cell r="GT289">
            <v>0</v>
          </cell>
          <cell r="GU289">
            <v>128178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4021213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228682</v>
          </cell>
          <cell r="HG289">
            <v>0</v>
          </cell>
          <cell r="HH289">
            <v>31047</v>
          </cell>
          <cell r="HI289">
            <v>111195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2755732</v>
          </cell>
          <cell r="HO289">
            <v>0</v>
          </cell>
          <cell r="HP289">
            <v>245864</v>
          </cell>
          <cell r="HQ289">
            <v>378641</v>
          </cell>
          <cell r="HR289">
            <v>140492</v>
          </cell>
          <cell r="HS289">
            <v>6262</v>
          </cell>
          <cell r="HT289">
            <v>25288</v>
          </cell>
          <cell r="HU289">
            <v>28172</v>
          </cell>
          <cell r="HV289">
            <v>0</v>
          </cell>
          <cell r="HW289">
            <v>133572</v>
          </cell>
          <cell r="HX289">
            <v>0</v>
          </cell>
          <cell r="HY289">
            <v>0</v>
          </cell>
          <cell r="HZ289">
            <v>0</v>
          </cell>
          <cell r="IA289">
            <v>26830</v>
          </cell>
          <cell r="IB289">
            <v>4147630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234402</v>
          </cell>
          <cell r="II289">
            <v>0</v>
          </cell>
          <cell r="IJ289">
            <v>38770</v>
          </cell>
          <cell r="IK289">
            <v>125978</v>
          </cell>
          <cell r="IL289">
            <v>0</v>
          </cell>
          <cell r="IM289">
            <v>0</v>
          </cell>
          <cell r="IN289">
            <v>0</v>
          </cell>
          <cell r="IO289">
            <v>0</v>
          </cell>
          <cell r="IP289">
            <v>4147630</v>
          </cell>
          <cell r="IQ289">
            <v>0</v>
          </cell>
          <cell r="IR289">
            <v>0.4</v>
          </cell>
          <cell r="IS289">
            <v>29.02</v>
          </cell>
          <cell r="IT289">
            <v>51</v>
          </cell>
          <cell r="IU289">
            <v>1.6950000000000001</v>
          </cell>
          <cell r="IV289">
            <v>0.94</v>
          </cell>
          <cell r="IW289">
            <v>356.3</v>
          </cell>
          <cell r="IX289">
            <v>0</v>
          </cell>
          <cell r="IY289">
            <v>18</v>
          </cell>
          <cell r="IZ289">
            <v>0</v>
          </cell>
          <cell r="JA289">
            <v>0</v>
          </cell>
          <cell r="JB289">
            <v>0</v>
          </cell>
          <cell r="JC289">
            <v>376</v>
          </cell>
          <cell r="JD289">
            <v>376</v>
          </cell>
          <cell r="JE289">
            <v>0</v>
          </cell>
          <cell r="JF289">
            <v>0</v>
          </cell>
          <cell r="JG289">
            <v>1.06</v>
          </cell>
          <cell r="JH289">
            <v>48.75</v>
          </cell>
          <cell r="JI289">
            <v>10.96</v>
          </cell>
          <cell r="JJ289">
            <v>13.31</v>
          </cell>
          <cell r="JK289">
            <v>24.48</v>
          </cell>
          <cell r="JL289">
            <v>8.2200000000000006</v>
          </cell>
          <cell r="JM289">
            <v>12.71</v>
          </cell>
          <cell r="JN289">
            <v>27.36</v>
          </cell>
          <cell r="JO289">
            <v>48.29</v>
          </cell>
          <cell r="JP289">
            <v>28.33</v>
          </cell>
          <cell r="JQ289">
            <v>2.08</v>
          </cell>
          <cell r="JR289">
            <v>55</v>
          </cell>
          <cell r="JS289">
            <v>0.1</v>
          </cell>
          <cell r="JT289">
            <v>7767</v>
          </cell>
          <cell r="JU289">
            <v>1.6839999999999999</v>
          </cell>
          <cell r="JV289">
            <v>63189</v>
          </cell>
          <cell r="JW289">
            <v>354.8</v>
          </cell>
          <cell r="JX289">
            <v>-3.3000000000000002E-2</v>
          </cell>
          <cell r="JY289">
            <v>-256</v>
          </cell>
          <cell r="JZ289">
            <v>-223</v>
          </cell>
          <cell r="KA289">
            <v>378</v>
          </cell>
          <cell r="KB289">
            <v>356.3</v>
          </cell>
          <cell r="KC289">
            <v>7958</v>
          </cell>
          <cell r="KD289">
            <v>2835435</v>
          </cell>
          <cell r="KE289">
            <v>0</v>
          </cell>
          <cell r="KF289">
            <v>255404</v>
          </cell>
          <cell r="KG289">
            <v>384292</v>
          </cell>
        </row>
        <row r="290">
          <cell r="E290">
            <v>6512</v>
          </cell>
          <cell r="F290">
            <v>6512</v>
          </cell>
          <cell r="G290" t="str">
            <v>TWIN CEDARS</v>
          </cell>
          <cell r="H290" t="str">
            <v>Twin Cedars</v>
          </cell>
          <cell r="I290">
            <v>0</v>
          </cell>
          <cell r="J290">
            <v>0</v>
          </cell>
          <cell r="K290">
            <v>0</v>
          </cell>
          <cell r="L290">
            <v>6512</v>
          </cell>
          <cell r="M290">
            <v>1503058</v>
          </cell>
          <cell r="N290">
            <v>55139</v>
          </cell>
          <cell r="O290">
            <v>18991</v>
          </cell>
          <cell r="P290">
            <v>625000</v>
          </cell>
          <cell r="Q290">
            <v>60000</v>
          </cell>
          <cell r="R290">
            <v>90000</v>
          </cell>
          <cell r="S290">
            <v>0</v>
          </cell>
          <cell r="T290">
            <v>70000</v>
          </cell>
          <cell r="U290">
            <v>0</v>
          </cell>
          <cell r="V290">
            <v>2711996</v>
          </cell>
          <cell r="W290">
            <v>8512</v>
          </cell>
          <cell r="X290">
            <v>536500</v>
          </cell>
          <cell r="Y290">
            <v>0</v>
          </cell>
          <cell r="Z290">
            <v>70000</v>
          </cell>
          <cell r="AA290">
            <v>289000</v>
          </cell>
          <cell r="AB290">
            <v>6038196</v>
          </cell>
          <cell r="AC290">
            <v>0</v>
          </cell>
          <cell r="AD290">
            <v>0</v>
          </cell>
          <cell r="AE290">
            <v>0</v>
          </cell>
          <cell r="AF290">
            <v>6038196</v>
          </cell>
          <cell r="AG290">
            <v>2382865</v>
          </cell>
          <cell r="AH290">
            <v>8421061</v>
          </cell>
          <cell r="AI290">
            <v>3613000</v>
          </cell>
          <cell r="AJ290">
            <v>160000</v>
          </cell>
          <cell r="AK290">
            <v>150000</v>
          </cell>
          <cell r="AL290">
            <v>315000</v>
          </cell>
          <cell r="AM290">
            <v>310000</v>
          </cell>
          <cell r="AN290">
            <v>42000</v>
          </cell>
          <cell r="AO290">
            <v>413000</v>
          </cell>
          <cell r="AP290">
            <v>350000</v>
          </cell>
          <cell r="AQ290">
            <v>0</v>
          </cell>
          <cell r="AR290">
            <v>1740000</v>
          </cell>
          <cell r="AS290">
            <v>300000</v>
          </cell>
          <cell r="AT290">
            <v>300000</v>
          </cell>
          <cell r="AU290">
            <v>0</v>
          </cell>
          <cell r="AV290">
            <v>177147</v>
          </cell>
          <cell r="AW290">
            <v>477147</v>
          </cell>
          <cell r="AX290">
            <v>6130147</v>
          </cell>
          <cell r="AY290">
            <v>0</v>
          </cell>
          <cell r="AZ290">
            <v>6130147</v>
          </cell>
          <cell r="BA290">
            <v>2290914</v>
          </cell>
          <cell r="BB290">
            <v>8421061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20</v>
          </cell>
          <cell r="BZ290">
            <v>2025</v>
          </cell>
          <cell r="CA290">
            <v>2029</v>
          </cell>
          <cell r="CB290">
            <v>10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2.7</v>
          </cell>
          <cell r="CY290">
            <v>0</v>
          </cell>
          <cell r="CZ290">
            <v>2</v>
          </cell>
          <cell r="DA290">
            <v>249566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1245677</v>
          </cell>
          <cell r="DY290">
            <v>149375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1395052</v>
          </cell>
          <cell r="EG290">
            <v>115000</v>
          </cell>
          <cell r="EH290">
            <v>0</v>
          </cell>
          <cell r="EI290">
            <v>1245677</v>
          </cell>
          <cell r="EJ290">
            <v>0</v>
          </cell>
          <cell r="EK290">
            <v>0</v>
          </cell>
          <cell r="EL290">
            <v>0</v>
          </cell>
          <cell r="EM290">
            <v>48163</v>
          </cell>
          <cell r="EN290">
            <v>48163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1558217</v>
          </cell>
          <cell r="EV290">
            <v>0</v>
          </cell>
          <cell r="EW290">
            <v>9.5586000000000002</v>
          </cell>
          <cell r="EX290">
            <v>0.78795999999999999</v>
          </cell>
          <cell r="EY290">
            <v>0</v>
          </cell>
          <cell r="EZ290">
            <v>0</v>
          </cell>
          <cell r="FA290">
            <v>0</v>
          </cell>
          <cell r="FB290">
            <v>0.33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10.67656</v>
          </cell>
          <cell r="FH290">
            <v>0</v>
          </cell>
          <cell r="FI290">
            <v>0</v>
          </cell>
          <cell r="FJ290">
            <v>8.5351099999999995</v>
          </cell>
          <cell r="FK290">
            <v>1.02349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  <cell r="GJ290">
            <v>3683798</v>
          </cell>
          <cell r="GK290">
            <v>7428</v>
          </cell>
          <cell r="GL290">
            <v>2360618</v>
          </cell>
          <cell r="GM290">
            <v>0</v>
          </cell>
          <cell r="GN290">
            <v>174395</v>
          </cell>
          <cell r="GO290">
            <v>512903</v>
          </cell>
          <cell r="GP290">
            <v>122306</v>
          </cell>
          <cell r="GQ290">
            <v>0</v>
          </cell>
          <cell r="GR290">
            <v>19936</v>
          </cell>
          <cell r="GS290">
            <v>21896</v>
          </cell>
          <cell r="GT290">
            <v>0</v>
          </cell>
          <cell r="GU290">
            <v>99033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3683798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180517</v>
          </cell>
          <cell r="HG290">
            <v>0</v>
          </cell>
          <cell r="HH290">
            <v>22220</v>
          </cell>
          <cell r="HI290">
            <v>66717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2470950</v>
          </cell>
          <cell r="HO290">
            <v>0</v>
          </cell>
          <cell r="HP290">
            <v>191120</v>
          </cell>
          <cell r="HQ290">
            <v>539325</v>
          </cell>
          <cell r="HR290">
            <v>128234</v>
          </cell>
          <cell r="HS290">
            <v>0</v>
          </cell>
          <cell r="HT290">
            <v>20845</v>
          </cell>
          <cell r="HU290">
            <v>22898</v>
          </cell>
          <cell r="HV290">
            <v>0</v>
          </cell>
          <cell r="HW290">
            <v>103167</v>
          </cell>
          <cell r="HX290">
            <v>0</v>
          </cell>
          <cell r="HY290">
            <v>0</v>
          </cell>
          <cell r="HZ290">
            <v>0</v>
          </cell>
          <cell r="IA290">
            <v>7428</v>
          </cell>
          <cell r="IB290">
            <v>3869368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188015</v>
          </cell>
          <cell r="II290">
            <v>0</v>
          </cell>
          <cell r="IJ290">
            <v>27523</v>
          </cell>
          <cell r="IK290">
            <v>53445</v>
          </cell>
          <cell r="IL290">
            <v>0</v>
          </cell>
          <cell r="IM290">
            <v>0</v>
          </cell>
          <cell r="IN290">
            <v>0</v>
          </cell>
          <cell r="IO290">
            <v>0</v>
          </cell>
          <cell r="IP290">
            <v>3869368</v>
          </cell>
          <cell r="IQ290">
            <v>0</v>
          </cell>
          <cell r="IR290">
            <v>0</v>
          </cell>
          <cell r="IS290">
            <v>23.28</v>
          </cell>
          <cell r="IT290">
            <v>13</v>
          </cell>
          <cell r="IU290">
            <v>1.7030000000000001</v>
          </cell>
          <cell r="IV290">
            <v>0</v>
          </cell>
          <cell r="IW290">
            <v>314.2</v>
          </cell>
          <cell r="IX290">
            <v>0</v>
          </cell>
          <cell r="IY290">
            <v>9</v>
          </cell>
          <cell r="IZ290">
            <v>0</v>
          </cell>
          <cell r="JA290">
            <v>0</v>
          </cell>
          <cell r="JB290">
            <v>0</v>
          </cell>
          <cell r="JC290">
            <v>0</v>
          </cell>
          <cell r="JD290">
            <v>0</v>
          </cell>
          <cell r="JE290">
            <v>0</v>
          </cell>
          <cell r="JF290">
            <v>0</v>
          </cell>
          <cell r="JG290">
            <v>0</v>
          </cell>
          <cell r="JH290">
            <v>70.5</v>
          </cell>
          <cell r="JI290">
            <v>20.55</v>
          </cell>
          <cell r="JJ290">
            <v>17.55</v>
          </cell>
          <cell r="JK290">
            <v>32.4</v>
          </cell>
          <cell r="JL290">
            <v>19.18</v>
          </cell>
          <cell r="JM290">
            <v>16.940000000000001</v>
          </cell>
          <cell r="JN290">
            <v>30.24</v>
          </cell>
          <cell r="JO290">
            <v>66.36</v>
          </cell>
          <cell r="JP290">
            <v>23.19</v>
          </cell>
          <cell r="JQ290">
            <v>0</v>
          </cell>
          <cell r="JR290">
            <v>12</v>
          </cell>
          <cell r="JS290">
            <v>0</v>
          </cell>
          <cell r="JT290">
            <v>7650</v>
          </cell>
          <cell r="JU290">
            <v>1.702</v>
          </cell>
          <cell r="JV290">
            <v>11533</v>
          </cell>
          <cell r="JW290">
            <v>323</v>
          </cell>
          <cell r="JX290">
            <v>0</v>
          </cell>
          <cell r="JY290">
            <v>0</v>
          </cell>
          <cell r="JZ290">
            <v>0</v>
          </cell>
          <cell r="KA290">
            <v>0</v>
          </cell>
          <cell r="KB290">
            <v>314.2</v>
          </cell>
          <cell r="KC290">
            <v>7841</v>
          </cell>
          <cell r="KD290">
            <v>2463642</v>
          </cell>
          <cell r="KE290">
            <v>32018</v>
          </cell>
          <cell r="KF290">
            <v>195178</v>
          </cell>
          <cell r="KG290">
            <v>520329</v>
          </cell>
        </row>
        <row r="291">
          <cell r="E291">
            <v>6516</v>
          </cell>
          <cell r="F291">
            <v>6516</v>
          </cell>
          <cell r="G291" t="str">
            <v>TWIN RIVERS</v>
          </cell>
          <cell r="H291" t="str">
            <v>Twin Rivers</v>
          </cell>
          <cell r="I291">
            <v>0</v>
          </cell>
          <cell r="J291">
            <v>0</v>
          </cell>
          <cell r="K291">
            <v>0</v>
          </cell>
          <cell r="L291">
            <v>6516</v>
          </cell>
          <cell r="M291">
            <v>1540289</v>
          </cell>
          <cell r="N291">
            <v>66980</v>
          </cell>
          <cell r="O291">
            <v>61018</v>
          </cell>
          <cell r="P291">
            <v>16000</v>
          </cell>
          <cell r="Q291">
            <v>40900</v>
          </cell>
          <cell r="R291">
            <v>9000</v>
          </cell>
          <cell r="S291">
            <v>30</v>
          </cell>
          <cell r="T291">
            <v>5000</v>
          </cell>
          <cell r="U291">
            <v>0</v>
          </cell>
          <cell r="V291">
            <v>775260</v>
          </cell>
          <cell r="W291">
            <v>1746</v>
          </cell>
          <cell r="X291">
            <v>272200</v>
          </cell>
          <cell r="Y291">
            <v>18162</v>
          </cell>
          <cell r="Z291">
            <v>42000</v>
          </cell>
          <cell r="AA291">
            <v>72000</v>
          </cell>
          <cell r="AB291">
            <v>2920585</v>
          </cell>
          <cell r="AC291">
            <v>0</v>
          </cell>
          <cell r="AD291">
            <v>10000</v>
          </cell>
          <cell r="AE291">
            <v>0</v>
          </cell>
          <cell r="AF291">
            <v>2930585</v>
          </cell>
          <cell r="AG291">
            <v>2413739</v>
          </cell>
          <cell r="AH291">
            <v>5344324</v>
          </cell>
          <cell r="AI291">
            <v>2562500</v>
          </cell>
          <cell r="AJ291">
            <v>700</v>
          </cell>
          <cell r="AK291">
            <v>105000</v>
          </cell>
          <cell r="AL291">
            <v>97000</v>
          </cell>
          <cell r="AM291">
            <v>227000</v>
          </cell>
          <cell r="AN291">
            <v>75000</v>
          </cell>
          <cell r="AO291">
            <v>584000</v>
          </cell>
          <cell r="AP291">
            <v>196800</v>
          </cell>
          <cell r="AQ291">
            <v>0</v>
          </cell>
          <cell r="AR291">
            <v>1285500</v>
          </cell>
          <cell r="AS291">
            <v>90000</v>
          </cell>
          <cell r="AT291">
            <v>255000</v>
          </cell>
          <cell r="AU291">
            <v>0</v>
          </cell>
          <cell r="AV291">
            <v>93104</v>
          </cell>
          <cell r="AW291">
            <v>348104</v>
          </cell>
          <cell r="AX291">
            <v>4286104</v>
          </cell>
          <cell r="AY291">
            <v>10000</v>
          </cell>
          <cell r="AZ291">
            <v>4296104</v>
          </cell>
          <cell r="BA291">
            <v>1048220</v>
          </cell>
          <cell r="BB291">
            <v>5344324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20</v>
          </cell>
          <cell r="BZ291">
            <v>2022</v>
          </cell>
          <cell r="CA291">
            <v>2026</v>
          </cell>
          <cell r="CB291">
            <v>10</v>
          </cell>
          <cell r="CC291">
            <v>0</v>
          </cell>
          <cell r="CD291">
            <v>1992</v>
          </cell>
          <cell r="CE291">
            <v>25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1</v>
          </cell>
          <cell r="DA291">
            <v>125644</v>
          </cell>
          <cell r="DB291">
            <v>5</v>
          </cell>
          <cell r="DC291">
            <v>314110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1188839</v>
          </cell>
          <cell r="DY291">
            <v>101433</v>
          </cell>
          <cell r="DZ291">
            <v>254122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1544394</v>
          </cell>
          <cell r="EG291">
            <v>0</v>
          </cell>
          <cell r="EH291">
            <v>0</v>
          </cell>
          <cell r="EI291">
            <v>1442961</v>
          </cell>
          <cell r="EJ291">
            <v>0</v>
          </cell>
          <cell r="EK291">
            <v>0</v>
          </cell>
          <cell r="EL291">
            <v>0</v>
          </cell>
          <cell r="EM291">
            <v>59089</v>
          </cell>
          <cell r="EN291">
            <v>59089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1603483</v>
          </cell>
          <cell r="EV291">
            <v>0</v>
          </cell>
          <cell r="EW291">
            <v>8.6838599999999992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0.33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9.0138599999999993</v>
          </cell>
          <cell r="FH291">
            <v>0</v>
          </cell>
          <cell r="FI291">
            <v>0</v>
          </cell>
          <cell r="FJ291">
            <v>8.1173800000000007</v>
          </cell>
          <cell r="FK291">
            <v>0.56647999999999998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1834570</v>
          </cell>
          <cell r="GK291">
            <v>7553</v>
          </cell>
          <cell r="GL291">
            <v>1216033</v>
          </cell>
          <cell r="GM291">
            <v>0</v>
          </cell>
          <cell r="GN291">
            <v>180713</v>
          </cell>
          <cell r="GO291">
            <v>171302</v>
          </cell>
          <cell r="GP291">
            <v>61380</v>
          </cell>
          <cell r="GQ291">
            <v>0</v>
          </cell>
          <cell r="GR291">
            <v>10624</v>
          </cell>
          <cell r="GS291">
            <v>11905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-7372</v>
          </cell>
          <cell r="GZ291">
            <v>1834570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108677</v>
          </cell>
          <cell r="HG291">
            <v>304008</v>
          </cell>
          <cell r="HH291">
            <v>12338</v>
          </cell>
          <cell r="HI291">
            <v>29652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1244000</v>
          </cell>
          <cell r="HO291">
            <v>0</v>
          </cell>
          <cell r="HP291">
            <v>179556</v>
          </cell>
          <cell r="HQ291">
            <v>251133</v>
          </cell>
          <cell r="HR291">
            <v>66130</v>
          </cell>
          <cell r="HS291">
            <v>0</v>
          </cell>
          <cell r="HT291">
            <v>11004</v>
          </cell>
          <cell r="HU291">
            <v>12325</v>
          </cell>
          <cell r="HV291">
            <v>0</v>
          </cell>
          <cell r="HW291">
            <v>30212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1986372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111525</v>
          </cell>
          <cell r="II291">
            <v>311000</v>
          </cell>
          <cell r="IJ291">
            <v>15146</v>
          </cell>
          <cell r="IK291">
            <v>7635</v>
          </cell>
          <cell r="IL291">
            <v>0</v>
          </cell>
          <cell r="IM291">
            <v>0</v>
          </cell>
          <cell r="IN291">
            <v>0</v>
          </cell>
          <cell r="IO291">
            <v>0</v>
          </cell>
          <cell r="IP291">
            <v>1986372</v>
          </cell>
          <cell r="IQ291">
            <v>0</v>
          </cell>
          <cell r="IR291">
            <v>0</v>
          </cell>
          <cell r="IS291">
            <v>22.06</v>
          </cell>
          <cell r="IT291">
            <v>16</v>
          </cell>
          <cell r="IU291">
            <v>0.82399999999999995</v>
          </cell>
          <cell r="IV291">
            <v>0.21</v>
          </cell>
          <cell r="IW291">
            <v>156</v>
          </cell>
          <cell r="IX291">
            <v>0</v>
          </cell>
          <cell r="IY291">
            <v>4</v>
          </cell>
          <cell r="IZ291">
            <v>0</v>
          </cell>
          <cell r="JA291">
            <v>0</v>
          </cell>
          <cell r="JB291">
            <v>0</v>
          </cell>
          <cell r="JC291">
            <v>0</v>
          </cell>
          <cell r="JD291">
            <v>0</v>
          </cell>
          <cell r="JE291">
            <v>0</v>
          </cell>
          <cell r="JF291">
            <v>0</v>
          </cell>
          <cell r="JG291">
            <v>0</v>
          </cell>
          <cell r="JH291">
            <v>32.299999999999997</v>
          </cell>
          <cell r="JI291">
            <v>8.2200000000000006</v>
          </cell>
          <cell r="JJ291">
            <v>9.68</v>
          </cell>
          <cell r="JK291">
            <v>14.4</v>
          </cell>
          <cell r="JL291">
            <v>5.48</v>
          </cell>
          <cell r="JM291">
            <v>7.87</v>
          </cell>
          <cell r="JN291">
            <v>10.08</v>
          </cell>
          <cell r="JO291">
            <v>23.43</v>
          </cell>
          <cell r="JP291">
            <v>22.25</v>
          </cell>
          <cell r="JQ291">
            <v>0.21</v>
          </cell>
          <cell r="JR291">
            <v>14</v>
          </cell>
          <cell r="JS291">
            <v>0</v>
          </cell>
          <cell r="JT291">
            <v>7775</v>
          </cell>
          <cell r="JU291">
            <v>0.93200000000000005</v>
          </cell>
          <cell r="JV291">
            <v>19462</v>
          </cell>
          <cell r="JW291">
            <v>160</v>
          </cell>
          <cell r="JX291">
            <v>0</v>
          </cell>
          <cell r="JY291">
            <v>0</v>
          </cell>
          <cell r="JZ291">
            <v>0</v>
          </cell>
          <cell r="KA291">
            <v>0</v>
          </cell>
          <cell r="KB291">
            <v>156</v>
          </cell>
          <cell r="KC291">
            <v>7966</v>
          </cell>
          <cell r="KD291">
            <v>1242696</v>
          </cell>
          <cell r="KE291">
            <v>13744</v>
          </cell>
          <cell r="KF291">
            <v>186341</v>
          </cell>
          <cell r="KG291">
            <v>186643</v>
          </cell>
        </row>
        <row r="292">
          <cell r="E292">
            <v>6534</v>
          </cell>
          <cell r="F292">
            <v>6534</v>
          </cell>
          <cell r="G292" t="str">
            <v>UNDERWOOD</v>
          </cell>
          <cell r="H292" t="str">
            <v>Underwood</v>
          </cell>
          <cell r="I292">
            <v>0</v>
          </cell>
          <cell r="J292">
            <v>0</v>
          </cell>
          <cell r="K292">
            <v>0</v>
          </cell>
          <cell r="L292">
            <v>6534</v>
          </cell>
          <cell r="M292">
            <v>4639864</v>
          </cell>
          <cell r="N292">
            <v>134110</v>
          </cell>
          <cell r="O292">
            <v>0</v>
          </cell>
          <cell r="P292">
            <v>1300000</v>
          </cell>
          <cell r="Q292">
            <v>6100</v>
          </cell>
          <cell r="R292">
            <v>0</v>
          </cell>
          <cell r="S292">
            <v>250000</v>
          </cell>
          <cell r="T292">
            <v>55000</v>
          </cell>
          <cell r="U292">
            <v>0</v>
          </cell>
          <cell r="V292">
            <v>5493962</v>
          </cell>
          <cell r="W292">
            <v>20921</v>
          </cell>
          <cell r="X292">
            <v>1140000</v>
          </cell>
          <cell r="Y292">
            <v>0</v>
          </cell>
          <cell r="Z292">
            <v>37500</v>
          </cell>
          <cell r="AA292">
            <v>87000</v>
          </cell>
          <cell r="AB292">
            <v>13164457</v>
          </cell>
          <cell r="AC292">
            <v>0</v>
          </cell>
          <cell r="AD292">
            <v>0</v>
          </cell>
          <cell r="AE292">
            <v>0</v>
          </cell>
          <cell r="AF292">
            <v>13164457</v>
          </cell>
          <cell r="AG292">
            <v>1998316</v>
          </cell>
          <cell r="AH292">
            <v>15162773</v>
          </cell>
          <cell r="AI292">
            <v>7065000</v>
          </cell>
          <cell r="AJ292">
            <v>325000</v>
          </cell>
          <cell r="AK292">
            <v>460000</v>
          </cell>
          <cell r="AL292">
            <v>422500</v>
          </cell>
          <cell r="AM292">
            <v>650000</v>
          </cell>
          <cell r="AN292">
            <v>525000</v>
          </cell>
          <cell r="AO292">
            <v>1385000</v>
          </cell>
          <cell r="AP292">
            <v>700000</v>
          </cell>
          <cell r="AQ292">
            <v>0</v>
          </cell>
          <cell r="AR292">
            <v>4467500</v>
          </cell>
          <cell r="AS292">
            <v>0</v>
          </cell>
          <cell r="AT292">
            <v>680000</v>
          </cell>
          <cell r="AU292">
            <v>0</v>
          </cell>
          <cell r="AV292">
            <v>405371</v>
          </cell>
          <cell r="AW292">
            <v>1085371</v>
          </cell>
          <cell r="AX292">
            <v>12617871</v>
          </cell>
          <cell r="AY292">
            <v>430000</v>
          </cell>
          <cell r="AZ292">
            <v>13047871</v>
          </cell>
          <cell r="BA292">
            <v>2114902</v>
          </cell>
          <cell r="BB292">
            <v>15162773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2022</v>
          </cell>
          <cell r="CA292">
            <v>2026</v>
          </cell>
          <cell r="CB292">
            <v>10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3.3759999999999999</v>
          </cell>
          <cell r="CY292">
            <v>0</v>
          </cell>
          <cell r="CZ292">
            <v>0</v>
          </cell>
          <cell r="DA292">
            <v>589687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2722822</v>
          </cell>
          <cell r="DY292">
            <v>443445</v>
          </cell>
          <cell r="DZ292">
            <v>0</v>
          </cell>
          <cell r="EA292">
            <v>0</v>
          </cell>
          <cell r="EB292">
            <v>0</v>
          </cell>
          <cell r="EC292">
            <v>581481</v>
          </cell>
          <cell r="ED292">
            <v>0</v>
          </cell>
          <cell r="EE292">
            <v>0</v>
          </cell>
          <cell r="EF292">
            <v>3747748</v>
          </cell>
          <cell r="EG292">
            <v>523500</v>
          </cell>
          <cell r="EH292">
            <v>0</v>
          </cell>
          <cell r="EI292">
            <v>3304303</v>
          </cell>
          <cell r="EJ292">
            <v>0</v>
          </cell>
          <cell r="EK292">
            <v>0</v>
          </cell>
          <cell r="EL292">
            <v>0</v>
          </cell>
          <cell r="EM292">
            <v>112445</v>
          </cell>
          <cell r="EN292">
            <v>112445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390340</v>
          </cell>
          <cell r="ET292">
            <v>0</v>
          </cell>
          <cell r="EU292">
            <v>4774033</v>
          </cell>
          <cell r="EV292">
            <v>0</v>
          </cell>
          <cell r="EW292">
            <v>11.37922</v>
          </cell>
          <cell r="EX292">
            <v>1.59663</v>
          </cell>
          <cell r="EY292">
            <v>0</v>
          </cell>
          <cell r="EZ292">
            <v>0</v>
          </cell>
          <cell r="FA292">
            <v>0</v>
          </cell>
          <cell r="FB292">
            <v>0.33</v>
          </cell>
          <cell r="FC292">
            <v>0</v>
          </cell>
          <cell r="FD292">
            <v>0</v>
          </cell>
          <cell r="FE292">
            <v>1.1455599999999999</v>
          </cell>
          <cell r="FF292">
            <v>0</v>
          </cell>
          <cell r="FG292">
            <v>14.451409999999999</v>
          </cell>
          <cell r="FH292">
            <v>0</v>
          </cell>
          <cell r="FI292">
            <v>0</v>
          </cell>
          <cell r="FJ292">
            <v>10.077809999999999</v>
          </cell>
          <cell r="FK292">
            <v>1.30141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7791690</v>
          </cell>
          <cell r="GK292">
            <v>7413</v>
          </cell>
          <cell r="GL292">
            <v>5672428</v>
          </cell>
          <cell r="GM292">
            <v>0</v>
          </cell>
          <cell r="GN292">
            <v>92025</v>
          </cell>
          <cell r="GO292">
            <v>587629</v>
          </cell>
          <cell r="GP292">
            <v>273794</v>
          </cell>
          <cell r="GQ292">
            <v>0</v>
          </cell>
          <cell r="GR292">
            <v>47564</v>
          </cell>
          <cell r="GS292">
            <v>52583</v>
          </cell>
          <cell r="GT292">
            <v>0</v>
          </cell>
          <cell r="GU292">
            <v>226894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7791690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420838</v>
          </cell>
          <cell r="HG292">
            <v>0</v>
          </cell>
          <cell r="HH292">
            <v>33822</v>
          </cell>
          <cell r="HI292">
            <v>174206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5838485</v>
          </cell>
          <cell r="HO292">
            <v>0</v>
          </cell>
          <cell r="HP292">
            <v>105332</v>
          </cell>
          <cell r="HQ292">
            <v>591560</v>
          </cell>
          <cell r="HR292">
            <v>281238</v>
          </cell>
          <cell r="HS292">
            <v>0</v>
          </cell>
          <cell r="HT292">
            <v>48803</v>
          </cell>
          <cell r="HU292">
            <v>53953</v>
          </cell>
          <cell r="HV292">
            <v>0</v>
          </cell>
          <cell r="HW292">
            <v>171829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7949877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431464</v>
          </cell>
          <cell r="II292">
            <v>0</v>
          </cell>
          <cell r="IJ292">
            <v>40458</v>
          </cell>
          <cell r="IK292">
            <v>133613</v>
          </cell>
          <cell r="IL292">
            <v>0</v>
          </cell>
          <cell r="IM292">
            <v>0</v>
          </cell>
          <cell r="IN292">
            <v>0</v>
          </cell>
          <cell r="IO292">
            <v>0</v>
          </cell>
          <cell r="IP292">
            <v>7949877</v>
          </cell>
          <cell r="IQ292">
            <v>0</v>
          </cell>
          <cell r="IR292">
            <v>0</v>
          </cell>
          <cell r="IS292">
            <v>11.07</v>
          </cell>
          <cell r="IT292">
            <v>20</v>
          </cell>
          <cell r="IU292">
            <v>2.306</v>
          </cell>
          <cell r="IV292">
            <v>0.42</v>
          </cell>
          <cell r="IW292">
            <v>734.3</v>
          </cell>
          <cell r="IX292">
            <v>0</v>
          </cell>
          <cell r="IY292">
            <v>23</v>
          </cell>
          <cell r="IZ292">
            <v>0</v>
          </cell>
          <cell r="JA292">
            <v>0</v>
          </cell>
          <cell r="JB292">
            <v>0</v>
          </cell>
          <cell r="JC292">
            <v>591</v>
          </cell>
          <cell r="JD292">
            <v>597</v>
          </cell>
          <cell r="JE292">
            <v>0</v>
          </cell>
          <cell r="JF292">
            <v>0</v>
          </cell>
          <cell r="JG292">
            <v>1.67</v>
          </cell>
          <cell r="JH292">
            <v>77.48</v>
          </cell>
          <cell r="JI292">
            <v>26.03</v>
          </cell>
          <cell r="JJ292">
            <v>24.81</v>
          </cell>
          <cell r="JK292">
            <v>26.64</v>
          </cell>
          <cell r="JL292">
            <v>30.14</v>
          </cell>
          <cell r="JM292">
            <v>22.39</v>
          </cell>
          <cell r="JN292">
            <v>25.92</v>
          </cell>
          <cell r="JO292">
            <v>78.45</v>
          </cell>
          <cell r="JP292">
            <v>20.77</v>
          </cell>
          <cell r="JQ292">
            <v>0.21</v>
          </cell>
          <cell r="JR292">
            <v>25</v>
          </cell>
          <cell r="JS292">
            <v>0</v>
          </cell>
          <cell r="JT292">
            <v>7635</v>
          </cell>
          <cell r="JU292">
            <v>2.4079999999999999</v>
          </cell>
          <cell r="JV292">
            <v>5509</v>
          </cell>
          <cell r="JW292">
            <v>764.7</v>
          </cell>
          <cell r="JX292">
            <v>0</v>
          </cell>
          <cell r="JY292">
            <v>0</v>
          </cell>
          <cell r="JZ292">
            <v>0</v>
          </cell>
          <cell r="KA292">
            <v>572</v>
          </cell>
          <cell r="KB292">
            <v>734.3</v>
          </cell>
          <cell r="KC292">
            <v>7826</v>
          </cell>
          <cell r="KD292">
            <v>5746632</v>
          </cell>
          <cell r="KE292">
            <v>150238</v>
          </cell>
          <cell r="KF292">
            <v>183034</v>
          </cell>
          <cell r="KG292">
            <v>613950</v>
          </cell>
        </row>
        <row r="293">
          <cell r="E293">
            <v>1935</v>
          </cell>
          <cell r="F293">
            <v>6536</v>
          </cell>
          <cell r="G293" t="str">
            <v>UNION</v>
          </cell>
          <cell r="H293" t="str">
            <v>Union</v>
          </cell>
          <cell r="I293">
            <v>0</v>
          </cell>
          <cell r="J293">
            <v>0</v>
          </cell>
          <cell r="K293">
            <v>0</v>
          </cell>
          <cell r="L293">
            <v>1935</v>
          </cell>
          <cell r="M293">
            <v>5659451</v>
          </cell>
          <cell r="N293">
            <v>102716</v>
          </cell>
          <cell r="O293">
            <v>553485</v>
          </cell>
          <cell r="P293">
            <v>500000</v>
          </cell>
          <cell r="Q293">
            <v>270000</v>
          </cell>
          <cell r="R293">
            <v>325000</v>
          </cell>
          <cell r="S293">
            <v>335000</v>
          </cell>
          <cell r="T293">
            <v>88000</v>
          </cell>
          <cell r="U293">
            <v>0</v>
          </cell>
          <cell r="V293">
            <v>7011988</v>
          </cell>
          <cell r="W293">
            <v>23171</v>
          </cell>
          <cell r="X293">
            <v>1555000</v>
          </cell>
          <cell r="Y293">
            <v>50000</v>
          </cell>
          <cell r="Z293">
            <v>100000</v>
          </cell>
          <cell r="AA293">
            <v>500000</v>
          </cell>
          <cell r="AB293">
            <v>17073811</v>
          </cell>
          <cell r="AC293">
            <v>0</v>
          </cell>
          <cell r="AD293">
            <v>638000</v>
          </cell>
          <cell r="AE293">
            <v>2500</v>
          </cell>
          <cell r="AF293">
            <v>17714311</v>
          </cell>
          <cell r="AG293">
            <v>7215189</v>
          </cell>
          <cell r="AH293">
            <v>24929500</v>
          </cell>
          <cell r="AI293">
            <v>9450000</v>
          </cell>
          <cell r="AJ293">
            <v>450000</v>
          </cell>
          <cell r="AK293">
            <v>665000</v>
          </cell>
          <cell r="AL293">
            <v>340000</v>
          </cell>
          <cell r="AM293">
            <v>980000</v>
          </cell>
          <cell r="AN293">
            <v>480000</v>
          </cell>
          <cell r="AO293">
            <v>1620000</v>
          </cell>
          <cell r="AP293">
            <v>990000</v>
          </cell>
          <cell r="AQ293">
            <v>0</v>
          </cell>
          <cell r="AR293">
            <v>5525000</v>
          </cell>
          <cell r="AS293">
            <v>720000</v>
          </cell>
          <cell r="AT293">
            <v>1750000</v>
          </cell>
          <cell r="AU293">
            <v>638000</v>
          </cell>
          <cell r="AV293">
            <v>556913</v>
          </cell>
          <cell r="AW293">
            <v>2944913</v>
          </cell>
          <cell r="AX293">
            <v>18639913</v>
          </cell>
          <cell r="AY293">
            <v>638000</v>
          </cell>
          <cell r="AZ293">
            <v>19277913</v>
          </cell>
          <cell r="BA293">
            <v>5651587</v>
          </cell>
          <cell r="BB293">
            <v>24929500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20</v>
          </cell>
          <cell r="BZ293">
            <v>2023</v>
          </cell>
          <cell r="CA293">
            <v>2027</v>
          </cell>
          <cell r="CB293">
            <v>10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20</v>
          </cell>
          <cell r="CN293">
            <v>2019</v>
          </cell>
          <cell r="CO293">
            <v>2028</v>
          </cell>
          <cell r="CP293">
            <v>1.34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6</v>
          </cell>
          <cell r="DA293">
            <v>749114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</v>
          </cell>
          <cell r="DI293">
            <v>661298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3939328</v>
          </cell>
          <cell r="DY293">
            <v>87502</v>
          </cell>
          <cell r="DZ293">
            <v>0</v>
          </cell>
          <cell r="EA293">
            <v>0</v>
          </cell>
          <cell r="EB293">
            <v>0</v>
          </cell>
          <cell r="EC293">
            <v>300000</v>
          </cell>
          <cell r="ED293">
            <v>70000</v>
          </cell>
          <cell r="EE293">
            <v>0</v>
          </cell>
          <cell r="EF293">
            <v>4396830</v>
          </cell>
          <cell r="EG293">
            <v>600000</v>
          </cell>
          <cell r="EH293">
            <v>0</v>
          </cell>
          <cell r="EI293">
            <v>4309328</v>
          </cell>
          <cell r="EJ293">
            <v>0</v>
          </cell>
          <cell r="EK293">
            <v>578022</v>
          </cell>
          <cell r="EL293">
            <v>578022</v>
          </cell>
          <cell r="EM293">
            <v>162857</v>
          </cell>
          <cell r="EN293">
            <v>740879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5737713</v>
          </cell>
          <cell r="EV293">
            <v>0</v>
          </cell>
          <cell r="EW293">
            <v>9.0825600000000009</v>
          </cell>
          <cell r="EX293">
            <v>1.2399</v>
          </cell>
          <cell r="EY293">
            <v>0</v>
          </cell>
          <cell r="EZ293">
            <v>0</v>
          </cell>
          <cell r="FA293">
            <v>1.17126</v>
          </cell>
          <cell r="FB293">
            <v>0.33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11.82372</v>
          </cell>
          <cell r="FH293">
            <v>0</v>
          </cell>
          <cell r="FI293">
            <v>0</v>
          </cell>
          <cell r="FJ293">
            <v>8.9052500000000006</v>
          </cell>
          <cell r="FK293">
            <v>0.17731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10374530</v>
          </cell>
          <cell r="GK293">
            <v>7460</v>
          </cell>
          <cell r="GL293">
            <v>7410764</v>
          </cell>
          <cell r="GM293">
            <v>0</v>
          </cell>
          <cell r="GN293">
            <v>88975</v>
          </cell>
          <cell r="GO293">
            <v>1116538</v>
          </cell>
          <cell r="GP293">
            <v>374401</v>
          </cell>
          <cell r="GQ293">
            <v>15469</v>
          </cell>
          <cell r="GR293">
            <v>61691</v>
          </cell>
          <cell r="GS293">
            <v>68800</v>
          </cell>
          <cell r="GT293">
            <v>0</v>
          </cell>
          <cell r="GU293">
            <v>113293</v>
          </cell>
          <cell r="GV293">
            <v>0</v>
          </cell>
          <cell r="GW293">
            <v>0</v>
          </cell>
          <cell r="GX293">
            <v>0</v>
          </cell>
          <cell r="GY293">
            <v>-1310</v>
          </cell>
          <cell r="GZ293">
            <v>10374530</v>
          </cell>
          <cell r="HA293">
            <v>0</v>
          </cell>
          <cell r="HB293">
            <v>0</v>
          </cell>
          <cell r="HC293">
            <v>0</v>
          </cell>
          <cell r="HD293">
            <v>0</v>
          </cell>
          <cell r="HE293">
            <v>0</v>
          </cell>
          <cell r="HF293">
            <v>582189</v>
          </cell>
          <cell r="HG293">
            <v>0</v>
          </cell>
          <cell r="HH293">
            <v>59690</v>
          </cell>
          <cell r="HI293">
            <v>170499</v>
          </cell>
          <cell r="HJ293">
            <v>0</v>
          </cell>
          <cell r="HK293">
            <v>0</v>
          </cell>
          <cell r="HL293">
            <v>0</v>
          </cell>
          <cell r="HM293">
            <v>0</v>
          </cell>
          <cell r="HN293">
            <v>7416971</v>
          </cell>
          <cell r="HO293">
            <v>67901</v>
          </cell>
          <cell r="HP293">
            <v>104759</v>
          </cell>
          <cell r="HQ293">
            <v>1239644</v>
          </cell>
          <cell r="HR293">
            <v>380048</v>
          </cell>
          <cell r="HS293">
            <v>9822</v>
          </cell>
          <cell r="HT293">
            <v>62158</v>
          </cell>
          <cell r="HU293">
            <v>69302</v>
          </cell>
          <cell r="HV293">
            <v>0</v>
          </cell>
          <cell r="HW293">
            <v>251476</v>
          </cell>
          <cell r="HX293">
            <v>0</v>
          </cell>
          <cell r="HY293">
            <v>0</v>
          </cell>
          <cell r="HZ293">
            <v>0</v>
          </cell>
          <cell r="IA293">
            <v>29840</v>
          </cell>
          <cell r="IB293">
            <v>10747820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592727</v>
          </cell>
          <cell r="II293">
            <v>0</v>
          </cell>
          <cell r="IJ293">
            <v>71518</v>
          </cell>
          <cell r="IK293">
            <v>171788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  <cell r="IP293">
            <v>10747820</v>
          </cell>
          <cell r="IQ293">
            <v>0</v>
          </cell>
          <cell r="IR293">
            <v>0</v>
          </cell>
          <cell r="IS293">
            <v>9.91</v>
          </cell>
          <cell r="IT293">
            <v>29</v>
          </cell>
          <cell r="IU293">
            <v>3.7269999999999999</v>
          </cell>
          <cell r="IV293">
            <v>0</v>
          </cell>
          <cell r="IW293">
            <v>944.8</v>
          </cell>
          <cell r="IX293">
            <v>0</v>
          </cell>
          <cell r="IY293">
            <v>22.5</v>
          </cell>
          <cell r="IZ293">
            <v>0</v>
          </cell>
          <cell r="JA293">
            <v>0</v>
          </cell>
          <cell r="JB293">
            <v>0</v>
          </cell>
          <cell r="JC293">
            <v>479</v>
          </cell>
          <cell r="JD293">
            <v>485</v>
          </cell>
          <cell r="JE293">
            <v>0</v>
          </cell>
          <cell r="JF293">
            <v>0</v>
          </cell>
          <cell r="JG293">
            <v>1.35</v>
          </cell>
          <cell r="JH293">
            <v>161.37</v>
          </cell>
          <cell r="JI293">
            <v>42.47</v>
          </cell>
          <cell r="JJ293">
            <v>52.66</v>
          </cell>
          <cell r="JK293">
            <v>66.239999999999995</v>
          </cell>
          <cell r="JL293">
            <v>39.729999999999997</v>
          </cell>
          <cell r="JM293">
            <v>56.9</v>
          </cell>
          <cell r="JN293">
            <v>52.56</v>
          </cell>
          <cell r="JO293">
            <v>149.19</v>
          </cell>
          <cell r="JP293">
            <v>15.04</v>
          </cell>
          <cell r="JQ293">
            <v>0.52</v>
          </cell>
          <cell r="JR293">
            <v>30</v>
          </cell>
          <cell r="JS293">
            <v>0</v>
          </cell>
          <cell r="JT293">
            <v>7682</v>
          </cell>
          <cell r="JU293">
            <v>3.754</v>
          </cell>
          <cell r="JV293">
            <v>60798</v>
          </cell>
          <cell r="JW293">
            <v>965.5</v>
          </cell>
          <cell r="JX293">
            <v>-4.3999999999999997E-2</v>
          </cell>
          <cell r="JY293">
            <v>-338</v>
          </cell>
          <cell r="JZ293">
            <v>-297</v>
          </cell>
          <cell r="KA293">
            <v>467</v>
          </cell>
          <cell r="KB293">
            <v>944.8</v>
          </cell>
          <cell r="KC293">
            <v>7873</v>
          </cell>
          <cell r="KD293">
            <v>7438410</v>
          </cell>
          <cell r="KE293">
            <v>52731</v>
          </cell>
          <cell r="KF293">
            <v>152059</v>
          </cell>
          <cell r="KG293">
            <v>1174573</v>
          </cell>
        </row>
        <row r="294">
          <cell r="E294">
            <v>6561</v>
          </cell>
          <cell r="F294">
            <v>6561</v>
          </cell>
          <cell r="G294" t="str">
            <v>UNITED</v>
          </cell>
          <cell r="H294" t="str">
            <v>United</v>
          </cell>
          <cell r="I294">
            <v>0</v>
          </cell>
          <cell r="J294">
            <v>0</v>
          </cell>
          <cell r="K294">
            <v>0</v>
          </cell>
          <cell r="L294">
            <v>6561</v>
          </cell>
          <cell r="M294">
            <v>3816711</v>
          </cell>
          <cell r="N294">
            <v>83842</v>
          </cell>
          <cell r="O294">
            <v>37385</v>
          </cell>
          <cell r="P294">
            <v>1100000</v>
          </cell>
          <cell r="Q294">
            <v>18000</v>
          </cell>
          <cell r="R294">
            <v>80000</v>
          </cell>
          <cell r="S294">
            <v>0</v>
          </cell>
          <cell r="T294">
            <v>681000</v>
          </cell>
          <cell r="U294">
            <v>0</v>
          </cell>
          <cell r="V294">
            <v>1533170</v>
          </cell>
          <cell r="W294">
            <v>4298</v>
          </cell>
          <cell r="X294">
            <v>5445</v>
          </cell>
          <cell r="Y294">
            <v>0</v>
          </cell>
          <cell r="Z294">
            <v>50000</v>
          </cell>
          <cell r="AA294">
            <v>139000</v>
          </cell>
          <cell r="AB294">
            <v>7548851</v>
          </cell>
          <cell r="AC294">
            <v>0</v>
          </cell>
          <cell r="AD294">
            <v>414382</v>
          </cell>
          <cell r="AE294">
            <v>0</v>
          </cell>
          <cell r="AF294">
            <v>7963233</v>
          </cell>
          <cell r="AG294">
            <v>6159559</v>
          </cell>
          <cell r="AH294">
            <v>14122792</v>
          </cell>
          <cell r="AI294">
            <v>5025000</v>
          </cell>
          <cell r="AJ294">
            <v>150000</v>
          </cell>
          <cell r="AK294">
            <v>360000</v>
          </cell>
          <cell r="AL294">
            <v>215000</v>
          </cell>
          <cell r="AM294">
            <v>270000</v>
          </cell>
          <cell r="AN294">
            <v>270000</v>
          </cell>
          <cell r="AO294">
            <v>614500</v>
          </cell>
          <cell r="AP294">
            <v>440000</v>
          </cell>
          <cell r="AQ294">
            <v>0</v>
          </cell>
          <cell r="AR294">
            <v>2319500</v>
          </cell>
          <cell r="AS294">
            <v>163000</v>
          </cell>
          <cell r="AT294">
            <v>460000</v>
          </cell>
          <cell r="AU294">
            <v>414382</v>
          </cell>
          <cell r="AV294">
            <v>194519</v>
          </cell>
          <cell r="AW294">
            <v>1068901</v>
          </cell>
          <cell r="AX294">
            <v>8576401</v>
          </cell>
          <cell r="AY294">
            <v>414382</v>
          </cell>
          <cell r="AZ294">
            <v>8990783</v>
          </cell>
          <cell r="BA294">
            <v>5132009</v>
          </cell>
          <cell r="BB294">
            <v>14122792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20</v>
          </cell>
          <cell r="BZ294">
            <v>2022</v>
          </cell>
          <cell r="CA294">
            <v>2026</v>
          </cell>
          <cell r="CB294">
            <v>10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2020</v>
          </cell>
          <cell r="CO294">
            <v>2029</v>
          </cell>
          <cell r="CP294">
            <v>1.34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1</v>
          </cell>
          <cell r="DA294">
            <v>297581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557753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2718788</v>
          </cell>
          <cell r="DY294">
            <v>231344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2950132</v>
          </cell>
          <cell r="EG294">
            <v>260000</v>
          </cell>
          <cell r="EH294">
            <v>0</v>
          </cell>
          <cell r="EI294">
            <v>2718788</v>
          </cell>
          <cell r="EJ294">
            <v>227744</v>
          </cell>
          <cell r="EK294">
            <v>330009</v>
          </cell>
          <cell r="EL294">
            <v>557753</v>
          </cell>
          <cell r="EM294">
            <v>137357</v>
          </cell>
          <cell r="EN294">
            <v>695110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3905238</v>
          </cell>
          <cell r="EV294">
            <v>0</v>
          </cell>
          <cell r="EW294">
            <v>7.3762100000000004</v>
          </cell>
          <cell r="EX294">
            <v>0.65224000000000004</v>
          </cell>
          <cell r="EY294">
            <v>0</v>
          </cell>
          <cell r="EZ294">
            <v>0</v>
          </cell>
          <cell r="FA294">
            <v>1.34</v>
          </cell>
          <cell r="FB294">
            <v>0.33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9.6984499999999993</v>
          </cell>
          <cell r="FH294">
            <v>0</v>
          </cell>
          <cell r="FI294">
            <v>0</v>
          </cell>
          <cell r="FJ294">
            <v>6.8204099999999999</v>
          </cell>
          <cell r="FK294">
            <v>0.55579999999999996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3849015</v>
          </cell>
          <cell r="GK294">
            <v>7413</v>
          </cell>
          <cell r="GL294">
            <v>2767273</v>
          </cell>
          <cell r="GM294">
            <v>0</v>
          </cell>
          <cell r="GN294">
            <v>173042</v>
          </cell>
          <cell r="GO294">
            <v>320019</v>
          </cell>
          <cell r="GP294">
            <v>131671</v>
          </cell>
          <cell r="GQ294">
            <v>4199</v>
          </cell>
          <cell r="GR294">
            <v>23068</v>
          </cell>
          <cell r="GS294">
            <v>25335</v>
          </cell>
          <cell r="GT294">
            <v>0</v>
          </cell>
          <cell r="GU294">
            <v>24361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3849015</v>
          </cell>
          <cell r="HA294">
            <v>0</v>
          </cell>
          <cell r="HB294">
            <v>0</v>
          </cell>
          <cell r="HC294">
            <v>0</v>
          </cell>
          <cell r="HD294">
            <v>0</v>
          </cell>
          <cell r="HE294">
            <v>0</v>
          </cell>
          <cell r="HF294">
            <v>247892</v>
          </cell>
          <cell r="HG294">
            <v>0</v>
          </cell>
          <cell r="HH294">
            <v>21129</v>
          </cell>
          <cell r="HI294">
            <v>192738</v>
          </cell>
          <cell r="HJ294">
            <v>0</v>
          </cell>
          <cell r="HK294">
            <v>0</v>
          </cell>
          <cell r="HL294">
            <v>0</v>
          </cell>
          <cell r="HM294">
            <v>0</v>
          </cell>
          <cell r="HN294">
            <v>2946347</v>
          </cell>
          <cell r="HO294">
            <v>0</v>
          </cell>
          <cell r="HP294">
            <v>196930</v>
          </cell>
          <cell r="HQ294">
            <v>292650</v>
          </cell>
          <cell r="HR294">
            <v>138248</v>
          </cell>
          <cell r="HS294">
            <v>0</v>
          </cell>
          <cell r="HT294">
            <v>24506</v>
          </cell>
          <cell r="HU294">
            <v>26919</v>
          </cell>
          <cell r="HV294">
            <v>0</v>
          </cell>
          <cell r="HW294">
            <v>82960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4110958</v>
          </cell>
          <cell r="IC294">
            <v>0</v>
          </cell>
          <cell r="ID294">
            <v>0</v>
          </cell>
          <cell r="IE294">
            <v>0</v>
          </cell>
          <cell r="IF294">
            <v>0</v>
          </cell>
          <cell r="IG294">
            <v>0</v>
          </cell>
          <cell r="IH294">
            <v>262844</v>
          </cell>
          <cell r="II294">
            <v>0</v>
          </cell>
          <cell r="IJ294">
            <v>25843</v>
          </cell>
          <cell r="IK294">
            <v>202328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  <cell r="IP294">
            <v>4110958</v>
          </cell>
          <cell r="IQ294">
            <v>0</v>
          </cell>
          <cell r="IR294">
            <v>0</v>
          </cell>
          <cell r="IS294">
            <v>23.48</v>
          </cell>
          <cell r="IT294">
            <v>9</v>
          </cell>
          <cell r="IU294">
            <v>1.423</v>
          </cell>
          <cell r="IV294">
            <v>0.89</v>
          </cell>
          <cell r="IW294">
            <v>363.5</v>
          </cell>
          <cell r="IX294">
            <v>0</v>
          </cell>
          <cell r="IY294">
            <v>24.5</v>
          </cell>
          <cell r="IZ294">
            <v>0</v>
          </cell>
          <cell r="JA294">
            <v>0</v>
          </cell>
          <cell r="JB294">
            <v>0</v>
          </cell>
          <cell r="JC294">
            <v>0</v>
          </cell>
          <cell r="JD294">
            <v>0</v>
          </cell>
          <cell r="JE294">
            <v>0</v>
          </cell>
          <cell r="JF294">
            <v>0</v>
          </cell>
          <cell r="JG294">
            <v>0</v>
          </cell>
          <cell r="JH294">
            <v>38.33</v>
          </cell>
          <cell r="JI294">
            <v>8.2200000000000006</v>
          </cell>
          <cell r="JJ294">
            <v>12.11</v>
          </cell>
          <cell r="JK294">
            <v>18</v>
          </cell>
          <cell r="JL294">
            <v>5.48</v>
          </cell>
          <cell r="JM294">
            <v>12.11</v>
          </cell>
          <cell r="JN294">
            <v>17.28</v>
          </cell>
          <cell r="JO294">
            <v>34.869999999999997</v>
          </cell>
          <cell r="JP294">
            <v>16.260000000000002</v>
          </cell>
          <cell r="JQ294">
            <v>2.2999999999999998</v>
          </cell>
          <cell r="JR294">
            <v>7</v>
          </cell>
          <cell r="JS294">
            <v>0</v>
          </cell>
          <cell r="JT294">
            <v>7635</v>
          </cell>
          <cell r="JU294">
            <v>1.306</v>
          </cell>
          <cell r="JV294">
            <v>0</v>
          </cell>
          <cell r="JW294">
            <v>385.9</v>
          </cell>
          <cell r="JX294">
            <v>1.804</v>
          </cell>
          <cell r="JY294">
            <v>13774</v>
          </cell>
          <cell r="JZ294">
            <v>12175</v>
          </cell>
          <cell r="KA294">
            <v>0</v>
          </cell>
          <cell r="KB294">
            <v>363.5</v>
          </cell>
          <cell r="KC294">
            <v>7826</v>
          </cell>
          <cell r="KD294">
            <v>2844751</v>
          </cell>
          <cell r="KE294">
            <v>131059</v>
          </cell>
          <cell r="KF294">
            <v>155471</v>
          </cell>
          <cell r="KG294">
            <v>272893</v>
          </cell>
        </row>
        <row r="295">
          <cell r="E295">
            <v>6579</v>
          </cell>
          <cell r="F295">
            <v>6579</v>
          </cell>
          <cell r="G295" t="str">
            <v>URBANDALE</v>
          </cell>
          <cell r="H295" t="str">
            <v>Urbandale</v>
          </cell>
          <cell r="I295">
            <v>0</v>
          </cell>
          <cell r="J295">
            <v>0</v>
          </cell>
          <cell r="K295">
            <v>0</v>
          </cell>
          <cell r="L295">
            <v>6579</v>
          </cell>
          <cell r="M295">
            <v>27865773</v>
          </cell>
          <cell r="N295">
            <v>2260808</v>
          </cell>
          <cell r="O295">
            <v>0</v>
          </cell>
          <cell r="P295">
            <v>8886432</v>
          </cell>
          <cell r="Q295">
            <v>766089</v>
          </cell>
          <cell r="R295">
            <v>1153102</v>
          </cell>
          <cell r="S295">
            <v>513257</v>
          </cell>
          <cell r="T295">
            <v>2725333</v>
          </cell>
          <cell r="U295">
            <v>61119</v>
          </cell>
          <cell r="V295">
            <v>26265230</v>
          </cell>
          <cell r="W295">
            <v>90432</v>
          </cell>
          <cell r="X295">
            <v>4234300</v>
          </cell>
          <cell r="Y295">
            <v>874</v>
          </cell>
          <cell r="Z295">
            <v>452556</v>
          </cell>
          <cell r="AA295">
            <v>3263555</v>
          </cell>
          <cell r="AB295">
            <v>78538860</v>
          </cell>
          <cell r="AC295">
            <v>0</v>
          </cell>
          <cell r="AD295">
            <v>3230795</v>
          </cell>
          <cell r="AE295">
            <v>2080</v>
          </cell>
          <cell r="AF295">
            <v>81800863</v>
          </cell>
          <cell r="AG295">
            <v>29387207</v>
          </cell>
          <cell r="AH295">
            <v>111188070</v>
          </cell>
          <cell r="AI295">
            <v>37443753</v>
          </cell>
          <cell r="AJ295">
            <v>1989612</v>
          </cell>
          <cell r="AK295">
            <v>7889107</v>
          </cell>
          <cell r="AL295">
            <v>1327572</v>
          </cell>
          <cell r="AM295">
            <v>4251745</v>
          </cell>
          <cell r="AN295">
            <v>2012508</v>
          </cell>
          <cell r="AO295">
            <v>5887781</v>
          </cell>
          <cell r="AP295">
            <v>2218289</v>
          </cell>
          <cell r="AQ295">
            <v>29128</v>
          </cell>
          <cell r="AR295">
            <v>25576614</v>
          </cell>
          <cell r="AS295">
            <v>3567260</v>
          </cell>
          <cell r="AT295">
            <v>3412391</v>
          </cell>
          <cell r="AU295">
            <v>8353268</v>
          </cell>
          <cell r="AV295">
            <v>1914134</v>
          </cell>
          <cell r="AW295">
            <v>13679793</v>
          </cell>
          <cell r="AX295">
            <v>80267420</v>
          </cell>
          <cell r="AY295">
            <v>4094637</v>
          </cell>
          <cell r="AZ295">
            <v>84413646</v>
          </cell>
          <cell r="BA295">
            <v>26774424</v>
          </cell>
          <cell r="BB295">
            <v>111188070</v>
          </cell>
          <cell r="BC295">
            <v>0</v>
          </cell>
          <cell r="BD295">
            <v>0</v>
          </cell>
          <cell r="BE295">
            <v>51589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2022</v>
          </cell>
          <cell r="CA295">
            <v>2026</v>
          </cell>
          <cell r="CB295">
            <v>10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2016</v>
          </cell>
          <cell r="CO295">
            <v>2025</v>
          </cell>
          <cell r="CP295">
            <v>1.34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0.13500000000000001</v>
          </cell>
          <cell r="CX295">
            <v>4.05</v>
          </cell>
          <cell r="CY295">
            <v>0</v>
          </cell>
          <cell r="CZ295">
            <v>0</v>
          </cell>
          <cell r="DA295">
            <v>2693318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2375906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13484780</v>
          </cell>
          <cell r="DY295">
            <v>2060927</v>
          </cell>
          <cell r="DZ295">
            <v>0</v>
          </cell>
          <cell r="EA295">
            <v>0</v>
          </cell>
          <cell r="EB295">
            <v>0</v>
          </cell>
          <cell r="EC295">
            <v>3928769</v>
          </cell>
          <cell r="ED295">
            <v>555000</v>
          </cell>
          <cell r="EE295">
            <v>0</v>
          </cell>
          <cell r="EF295">
            <v>20029476</v>
          </cell>
          <cell r="EG295">
            <v>995000</v>
          </cell>
          <cell r="EH295">
            <v>0</v>
          </cell>
          <cell r="EI295">
            <v>17968549</v>
          </cell>
          <cell r="EJ295">
            <v>0</v>
          </cell>
          <cell r="EK295">
            <v>2375906</v>
          </cell>
          <cell r="EL295">
            <v>2375906</v>
          </cell>
          <cell r="EM295">
            <v>585111</v>
          </cell>
          <cell r="EN295">
            <v>2961017</v>
          </cell>
          <cell r="EO295">
            <v>0</v>
          </cell>
          <cell r="EP295">
            <v>0</v>
          </cell>
          <cell r="EQ295">
            <v>0</v>
          </cell>
          <cell r="ER295">
            <v>219126</v>
          </cell>
          <cell r="ES295">
            <v>5832959</v>
          </cell>
          <cell r="ET295">
            <v>0</v>
          </cell>
          <cell r="EU295">
            <v>30037555</v>
          </cell>
          <cell r="EV295">
            <v>0</v>
          </cell>
          <cell r="EW295">
            <v>12.2325</v>
          </cell>
          <cell r="EX295">
            <v>0.61299999999999999</v>
          </cell>
          <cell r="EY295">
            <v>0</v>
          </cell>
          <cell r="EZ295">
            <v>0</v>
          </cell>
          <cell r="FA295">
            <v>1.34</v>
          </cell>
          <cell r="FB295">
            <v>0.33</v>
          </cell>
          <cell r="FC295">
            <v>0</v>
          </cell>
          <cell r="FD295">
            <v>0.13500000000000001</v>
          </cell>
          <cell r="FE295">
            <v>3.2897599999999998</v>
          </cell>
          <cell r="FF295">
            <v>0</v>
          </cell>
          <cell r="FG295">
            <v>17.940259999999999</v>
          </cell>
          <cell r="FH295">
            <v>0</v>
          </cell>
          <cell r="FI295">
            <v>0</v>
          </cell>
          <cell r="FJ295">
            <v>11.07015</v>
          </cell>
          <cell r="FK295">
            <v>1.16235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36176647</v>
          </cell>
          <cell r="GK295">
            <v>7413</v>
          </cell>
          <cell r="GL295">
            <v>25385819</v>
          </cell>
          <cell r="GM295">
            <v>0</v>
          </cell>
          <cell r="GN295">
            <v>836275</v>
          </cell>
          <cell r="GO295">
            <v>3107974</v>
          </cell>
          <cell r="GP295">
            <v>1215243</v>
          </cell>
          <cell r="GQ295">
            <v>0</v>
          </cell>
          <cell r="GR295">
            <v>233512</v>
          </cell>
          <cell r="GS295">
            <v>256464</v>
          </cell>
          <cell r="GT295">
            <v>0</v>
          </cell>
          <cell r="GU295">
            <v>1237443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36176647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1945315</v>
          </cell>
          <cell r="HG295">
            <v>0</v>
          </cell>
          <cell r="HH295">
            <v>151295</v>
          </cell>
          <cell r="HI295">
            <v>748713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26325480</v>
          </cell>
          <cell r="HO295">
            <v>0</v>
          </cell>
          <cell r="HP295">
            <v>941273</v>
          </cell>
          <cell r="HQ295">
            <v>3381465</v>
          </cell>
          <cell r="HR295">
            <v>1267963</v>
          </cell>
          <cell r="HS295">
            <v>0</v>
          </cell>
          <cell r="HT295">
            <v>241398</v>
          </cell>
          <cell r="HU295">
            <v>265172</v>
          </cell>
          <cell r="HV295">
            <v>0</v>
          </cell>
          <cell r="HW295">
            <v>1278001</v>
          </cell>
          <cell r="HX295">
            <v>0</v>
          </cell>
          <cell r="HY295">
            <v>0</v>
          </cell>
          <cell r="HZ295">
            <v>0</v>
          </cell>
          <cell r="IA295">
            <v>-44478</v>
          </cell>
          <cell r="IB295">
            <v>37680961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2012056</v>
          </cell>
          <cell r="II295">
            <v>0</v>
          </cell>
          <cell r="IJ295">
            <v>181636</v>
          </cell>
          <cell r="IK295">
            <v>751937</v>
          </cell>
          <cell r="IL295">
            <v>0</v>
          </cell>
          <cell r="IM295">
            <v>0</v>
          </cell>
          <cell r="IN295">
            <v>0</v>
          </cell>
          <cell r="IO295">
            <v>0</v>
          </cell>
          <cell r="IP295">
            <v>37680961</v>
          </cell>
          <cell r="IQ295">
            <v>0</v>
          </cell>
          <cell r="IR295">
            <v>5.2</v>
          </cell>
          <cell r="IS295">
            <v>34.97</v>
          </cell>
          <cell r="IT295">
            <v>448</v>
          </cell>
          <cell r="IU295">
            <v>16.364000000000001</v>
          </cell>
          <cell r="IV295">
            <v>71.95</v>
          </cell>
          <cell r="IW295">
            <v>3441.5</v>
          </cell>
          <cell r="IX295">
            <v>0</v>
          </cell>
          <cell r="IY295">
            <v>107</v>
          </cell>
          <cell r="IZ295">
            <v>0</v>
          </cell>
          <cell r="JA295">
            <v>0</v>
          </cell>
          <cell r="JB295">
            <v>0</v>
          </cell>
          <cell r="JC295">
            <v>0</v>
          </cell>
          <cell r="JD295">
            <v>0</v>
          </cell>
          <cell r="JE295">
            <v>0</v>
          </cell>
          <cell r="JF295">
            <v>0</v>
          </cell>
          <cell r="JG295">
            <v>0</v>
          </cell>
          <cell r="JH295">
            <v>442.89</v>
          </cell>
          <cell r="JI295">
            <v>109.6</v>
          </cell>
          <cell r="JJ295">
            <v>144.65</v>
          </cell>
          <cell r="JK295">
            <v>188.64</v>
          </cell>
          <cell r="JL295">
            <v>115.08</v>
          </cell>
          <cell r="JM295">
            <v>153.79</v>
          </cell>
          <cell r="JN295">
            <v>197.28</v>
          </cell>
          <cell r="JO295">
            <v>466.15</v>
          </cell>
          <cell r="JP295">
            <v>43.01</v>
          </cell>
          <cell r="JQ295">
            <v>72.94</v>
          </cell>
          <cell r="JR295">
            <v>529</v>
          </cell>
          <cell r="JS295">
            <v>8.8000000000000007</v>
          </cell>
          <cell r="JT295">
            <v>7635</v>
          </cell>
          <cell r="JU295">
            <v>15.824</v>
          </cell>
          <cell r="JV295">
            <v>26477</v>
          </cell>
          <cell r="JW295">
            <v>3448</v>
          </cell>
          <cell r="JX295">
            <v>-15.739000000000001</v>
          </cell>
          <cell r="JY295">
            <v>-120121</v>
          </cell>
          <cell r="JZ295">
            <v>-106181</v>
          </cell>
          <cell r="KA295">
            <v>0</v>
          </cell>
          <cell r="KB295">
            <v>3441.5</v>
          </cell>
          <cell r="KC295">
            <v>7826</v>
          </cell>
          <cell r="KD295">
            <v>26933179</v>
          </cell>
          <cell r="KE295">
            <v>0</v>
          </cell>
          <cell r="KF295">
            <v>1031263</v>
          </cell>
          <cell r="KG295">
            <v>3648090</v>
          </cell>
        </row>
        <row r="296">
          <cell r="E296">
            <v>6592</v>
          </cell>
          <cell r="F296">
            <v>6592</v>
          </cell>
          <cell r="G296" t="str">
            <v>VAN BUREN COUNTY</v>
          </cell>
          <cell r="H296" t="str">
            <v>Van Buren County</v>
          </cell>
          <cell r="I296">
            <v>0</v>
          </cell>
          <cell r="J296">
            <v>0</v>
          </cell>
          <cell r="K296">
            <v>0</v>
          </cell>
          <cell r="L296">
            <v>6592</v>
          </cell>
          <cell r="M296">
            <v>4708775</v>
          </cell>
          <cell r="N296">
            <v>51636</v>
          </cell>
          <cell r="O296">
            <v>515373</v>
          </cell>
          <cell r="P296">
            <v>205000</v>
          </cell>
          <cell r="Q296">
            <v>117700</v>
          </cell>
          <cell r="R296">
            <v>70000</v>
          </cell>
          <cell r="S296">
            <v>195000</v>
          </cell>
          <cell r="T296">
            <v>98000</v>
          </cell>
          <cell r="U296">
            <v>0</v>
          </cell>
          <cell r="V296">
            <v>6767146</v>
          </cell>
          <cell r="W296">
            <v>22103</v>
          </cell>
          <cell r="X296">
            <v>1899900</v>
          </cell>
          <cell r="Y296">
            <v>0</v>
          </cell>
          <cell r="Z296">
            <v>385000</v>
          </cell>
          <cell r="AA296">
            <v>1000000</v>
          </cell>
          <cell r="AB296">
            <v>16035633</v>
          </cell>
          <cell r="AC296">
            <v>0</v>
          </cell>
          <cell r="AD296">
            <v>559874</v>
          </cell>
          <cell r="AE296">
            <v>1500</v>
          </cell>
          <cell r="AF296">
            <v>16597007</v>
          </cell>
          <cell r="AG296">
            <v>9878039</v>
          </cell>
          <cell r="AH296">
            <v>26475046</v>
          </cell>
          <cell r="AI296">
            <v>10988000</v>
          </cell>
          <cell r="AJ296">
            <v>650000</v>
          </cell>
          <cell r="AK296">
            <v>279000</v>
          </cell>
          <cell r="AL296">
            <v>465400</v>
          </cell>
          <cell r="AM296">
            <v>710280</v>
          </cell>
          <cell r="AN296">
            <v>346000</v>
          </cell>
          <cell r="AO296">
            <v>1197420</v>
          </cell>
          <cell r="AP296">
            <v>1383560</v>
          </cell>
          <cell r="AQ296">
            <v>0</v>
          </cell>
          <cell r="AR296">
            <v>5031660</v>
          </cell>
          <cell r="AS296">
            <v>650000</v>
          </cell>
          <cell r="AT296">
            <v>1000000</v>
          </cell>
          <cell r="AU296">
            <v>559874</v>
          </cell>
          <cell r="AV296">
            <v>521386</v>
          </cell>
          <cell r="AW296">
            <v>2081260</v>
          </cell>
          <cell r="AX296">
            <v>18750920</v>
          </cell>
          <cell r="AY296">
            <v>569874</v>
          </cell>
          <cell r="AZ296">
            <v>19320794</v>
          </cell>
          <cell r="BA296">
            <v>7154252</v>
          </cell>
          <cell r="BB296">
            <v>26475046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20</v>
          </cell>
          <cell r="BZ296">
            <v>2022</v>
          </cell>
          <cell r="CA296">
            <v>2026</v>
          </cell>
          <cell r="CB296">
            <v>10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2021</v>
          </cell>
          <cell r="CO296">
            <v>2030</v>
          </cell>
          <cell r="CP296">
            <v>0.67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2.7</v>
          </cell>
          <cell r="CY296">
            <v>0</v>
          </cell>
          <cell r="CZ296">
            <v>9</v>
          </cell>
          <cell r="DA296">
            <v>751061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346111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3880036</v>
          </cell>
          <cell r="DY296">
            <v>63428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3943464</v>
          </cell>
          <cell r="EG296">
            <v>300000</v>
          </cell>
          <cell r="EH296">
            <v>0</v>
          </cell>
          <cell r="EI296">
            <v>3880036</v>
          </cell>
          <cell r="EJ296">
            <v>0</v>
          </cell>
          <cell r="EK296">
            <v>346111</v>
          </cell>
          <cell r="EL296">
            <v>346111</v>
          </cell>
          <cell r="EM296">
            <v>170473</v>
          </cell>
          <cell r="EN296">
            <v>516584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4760049</v>
          </cell>
          <cell r="EV296">
            <v>0</v>
          </cell>
          <cell r="EW296">
            <v>7.6337400000000004</v>
          </cell>
          <cell r="EX296">
            <v>0.58074000000000003</v>
          </cell>
          <cell r="EY296">
            <v>0</v>
          </cell>
          <cell r="EZ296">
            <v>0</v>
          </cell>
          <cell r="FA296">
            <v>0.67</v>
          </cell>
          <cell r="FB296">
            <v>0.33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9.21448</v>
          </cell>
          <cell r="FH296">
            <v>0</v>
          </cell>
          <cell r="FI296">
            <v>0</v>
          </cell>
          <cell r="FJ296">
            <v>7.5109599999999999</v>
          </cell>
          <cell r="FK296">
            <v>0.12278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0</v>
          </cell>
          <cell r="FW296">
            <v>0</v>
          </cell>
          <cell r="FX296">
            <v>0</v>
          </cell>
          <cell r="FY296">
            <v>0</v>
          </cell>
          <cell r="FZ296">
            <v>0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10521836</v>
          </cell>
          <cell r="GK296">
            <v>7413</v>
          </cell>
          <cell r="GL296">
            <v>7139460</v>
          </cell>
          <cell r="GM296">
            <v>0</v>
          </cell>
          <cell r="GN296">
            <v>631506</v>
          </cell>
          <cell r="GO296">
            <v>1005129</v>
          </cell>
          <cell r="GP296">
            <v>353317</v>
          </cell>
          <cell r="GQ296">
            <v>0</v>
          </cell>
          <cell r="GR296">
            <v>58098</v>
          </cell>
          <cell r="GS296">
            <v>63847</v>
          </cell>
          <cell r="GT296">
            <v>0</v>
          </cell>
          <cell r="GU296">
            <v>189502</v>
          </cell>
          <cell r="GV296">
            <v>0</v>
          </cell>
          <cell r="GW296">
            <v>0</v>
          </cell>
          <cell r="GX296">
            <v>0</v>
          </cell>
          <cell r="GY296">
            <v>14454</v>
          </cell>
          <cell r="GZ296">
            <v>10521836</v>
          </cell>
          <cell r="HA296">
            <v>0</v>
          </cell>
          <cell r="HB296">
            <v>0</v>
          </cell>
          <cell r="HC296">
            <v>0</v>
          </cell>
          <cell r="HD296">
            <v>0</v>
          </cell>
          <cell r="HE296">
            <v>0</v>
          </cell>
          <cell r="HF296">
            <v>571014</v>
          </cell>
          <cell r="HG296">
            <v>0</v>
          </cell>
          <cell r="HH296">
            <v>65372</v>
          </cell>
          <cell r="HI296">
            <v>185325</v>
          </cell>
          <cell r="HJ296">
            <v>0</v>
          </cell>
          <cell r="HK296">
            <v>0</v>
          </cell>
          <cell r="HL296">
            <v>0</v>
          </cell>
          <cell r="HM296">
            <v>0</v>
          </cell>
          <cell r="HN296">
            <v>7383809</v>
          </cell>
          <cell r="HO296">
            <v>0</v>
          </cell>
          <cell r="HP296">
            <v>139644</v>
          </cell>
          <cell r="HQ296">
            <v>1112572</v>
          </cell>
          <cell r="HR296">
            <v>368677</v>
          </cell>
          <cell r="HS296">
            <v>0</v>
          </cell>
          <cell r="HT296">
            <v>60089</v>
          </cell>
          <cell r="HU296">
            <v>66046</v>
          </cell>
          <cell r="HV296">
            <v>0</v>
          </cell>
          <cell r="HW296">
            <v>189426</v>
          </cell>
          <cell r="HX296">
            <v>0</v>
          </cell>
          <cell r="HY296">
            <v>0</v>
          </cell>
          <cell r="HZ296">
            <v>0</v>
          </cell>
          <cell r="IA296">
            <v>5567</v>
          </cell>
          <cell r="IB296">
            <v>10416476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589302</v>
          </cell>
          <cell r="II296">
            <v>0</v>
          </cell>
          <cell r="IJ296">
            <v>80727</v>
          </cell>
          <cell r="IK296">
            <v>213780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  <cell r="IP296">
            <v>10416476</v>
          </cell>
          <cell r="IQ296">
            <v>0</v>
          </cell>
          <cell r="IR296">
            <v>0</v>
          </cell>
          <cell r="IS296">
            <v>12.55</v>
          </cell>
          <cell r="IT296">
            <v>0</v>
          </cell>
          <cell r="IU296">
            <v>5.74</v>
          </cell>
          <cell r="IV296">
            <v>0</v>
          </cell>
          <cell r="IW296">
            <v>959.7</v>
          </cell>
          <cell r="IX296">
            <v>0</v>
          </cell>
          <cell r="IY296">
            <v>26.5</v>
          </cell>
          <cell r="IZ296">
            <v>0</v>
          </cell>
          <cell r="JA296">
            <v>0</v>
          </cell>
          <cell r="JB296">
            <v>0</v>
          </cell>
          <cell r="JC296">
            <v>865</v>
          </cell>
          <cell r="JD296">
            <v>855</v>
          </cell>
          <cell r="JE296">
            <v>0</v>
          </cell>
          <cell r="JF296">
            <v>0</v>
          </cell>
          <cell r="JG296">
            <v>2.5299999999999998</v>
          </cell>
          <cell r="JH296">
            <v>145.72</v>
          </cell>
          <cell r="JI296">
            <v>43.84</v>
          </cell>
          <cell r="JJ296">
            <v>43.56</v>
          </cell>
          <cell r="JK296">
            <v>58.32</v>
          </cell>
          <cell r="JL296">
            <v>27.4</v>
          </cell>
          <cell r="JM296">
            <v>45.98</v>
          </cell>
          <cell r="JN296">
            <v>58.32</v>
          </cell>
          <cell r="JO296">
            <v>131.69999999999999</v>
          </cell>
          <cell r="JP296">
            <v>12.04</v>
          </cell>
          <cell r="JQ296">
            <v>0</v>
          </cell>
          <cell r="JR296">
            <v>4</v>
          </cell>
          <cell r="JS296">
            <v>0</v>
          </cell>
          <cell r="JT296">
            <v>7635</v>
          </cell>
          <cell r="JU296">
            <v>5.44</v>
          </cell>
          <cell r="JV296">
            <v>5386</v>
          </cell>
          <cell r="JW296">
            <v>967.1</v>
          </cell>
          <cell r="JX296">
            <v>-0.876</v>
          </cell>
          <cell r="JY296">
            <v>-6688</v>
          </cell>
          <cell r="JZ296">
            <v>-5912</v>
          </cell>
          <cell r="KA296">
            <v>859</v>
          </cell>
          <cell r="KB296">
            <v>959.7</v>
          </cell>
          <cell r="KC296">
            <v>7826</v>
          </cell>
          <cell r="KD296">
            <v>7510612</v>
          </cell>
          <cell r="KE296">
            <v>0</v>
          </cell>
          <cell r="KF296">
            <v>136798</v>
          </cell>
          <cell r="KG296">
            <v>1030684</v>
          </cell>
        </row>
        <row r="297">
          <cell r="E297">
            <v>6615</v>
          </cell>
          <cell r="F297">
            <v>6615</v>
          </cell>
          <cell r="G297" t="str">
            <v>VAN METER</v>
          </cell>
          <cell r="H297" t="str">
            <v>Van Meter</v>
          </cell>
          <cell r="I297">
            <v>0</v>
          </cell>
          <cell r="J297">
            <v>0</v>
          </cell>
          <cell r="K297">
            <v>0</v>
          </cell>
          <cell r="L297">
            <v>6615</v>
          </cell>
          <cell r="M297">
            <v>5335191</v>
          </cell>
          <cell r="N297">
            <v>361781</v>
          </cell>
          <cell r="O297">
            <v>382827</v>
          </cell>
          <cell r="P297">
            <v>1500000</v>
          </cell>
          <cell r="Q297">
            <v>266000</v>
          </cell>
          <cell r="R297">
            <v>450000</v>
          </cell>
          <cell r="S297">
            <v>420000</v>
          </cell>
          <cell r="T297">
            <v>10119000</v>
          </cell>
          <cell r="U297">
            <v>0</v>
          </cell>
          <cell r="V297">
            <v>7058755</v>
          </cell>
          <cell r="W297">
            <v>31306</v>
          </cell>
          <cell r="X297">
            <v>1365200</v>
          </cell>
          <cell r="Y297">
            <v>0</v>
          </cell>
          <cell r="Z297">
            <v>40000</v>
          </cell>
          <cell r="AA297">
            <v>350000</v>
          </cell>
          <cell r="AB297">
            <v>27680060</v>
          </cell>
          <cell r="AC297">
            <v>0</v>
          </cell>
          <cell r="AD297">
            <v>488950</v>
          </cell>
          <cell r="AE297">
            <v>0</v>
          </cell>
          <cell r="AF297">
            <v>28169010</v>
          </cell>
          <cell r="AG297">
            <v>6609067</v>
          </cell>
          <cell r="AH297">
            <v>34778077</v>
          </cell>
          <cell r="AI297">
            <v>10440000</v>
          </cell>
          <cell r="AJ297">
            <v>602000</v>
          </cell>
          <cell r="AK297">
            <v>552000</v>
          </cell>
          <cell r="AL297">
            <v>483000</v>
          </cell>
          <cell r="AM297">
            <v>750000</v>
          </cell>
          <cell r="AN297">
            <v>333000</v>
          </cell>
          <cell r="AO297">
            <v>2750000</v>
          </cell>
          <cell r="AP297">
            <v>1060000</v>
          </cell>
          <cell r="AQ297">
            <v>0</v>
          </cell>
          <cell r="AR297">
            <v>6530000</v>
          </cell>
          <cell r="AS297">
            <v>1100000</v>
          </cell>
          <cell r="AT297">
            <v>11500000</v>
          </cell>
          <cell r="AU297">
            <v>1932280</v>
          </cell>
          <cell r="AV297">
            <v>485682</v>
          </cell>
          <cell r="AW297">
            <v>13917962</v>
          </cell>
          <cell r="AX297">
            <v>31987962</v>
          </cell>
          <cell r="AY297">
            <v>488950</v>
          </cell>
          <cell r="AZ297">
            <v>32476912</v>
          </cell>
          <cell r="BA297">
            <v>2301165</v>
          </cell>
          <cell r="BB297">
            <v>34778077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20</v>
          </cell>
          <cell r="BZ297">
            <v>2022</v>
          </cell>
          <cell r="CA297">
            <v>2026</v>
          </cell>
          <cell r="CB297">
            <v>10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2019</v>
          </cell>
          <cell r="CO297">
            <v>2028</v>
          </cell>
          <cell r="CP297">
            <v>1.34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4.05</v>
          </cell>
          <cell r="CY297">
            <v>0</v>
          </cell>
          <cell r="CZ297">
            <v>3</v>
          </cell>
          <cell r="DA297">
            <v>732435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490781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2923088</v>
          </cell>
          <cell r="DY297">
            <v>131898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3054986</v>
          </cell>
          <cell r="EG297">
            <v>546997</v>
          </cell>
          <cell r="EH297">
            <v>0</v>
          </cell>
          <cell r="EI297">
            <v>2923088</v>
          </cell>
          <cell r="EJ297">
            <v>0</v>
          </cell>
          <cell r="EK297">
            <v>490781</v>
          </cell>
          <cell r="EL297">
            <v>490781</v>
          </cell>
          <cell r="EM297">
            <v>120864</v>
          </cell>
          <cell r="EN297">
            <v>611645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1483330</v>
          </cell>
          <cell r="ET297">
            <v>0</v>
          </cell>
          <cell r="EU297">
            <v>5696959</v>
          </cell>
          <cell r="EV297">
            <v>0</v>
          </cell>
          <cell r="EW297">
            <v>8.7887000000000004</v>
          </cell>
          <cell r="EX297">
            <v>1.57724</v>
          </cell>
          <cell r="EY297">
            <v>0</v>
          </cell>
          <cell r="EZ297">
            <v>0</v>
          </cell>
          <cell r="FA297">
            <v>1.34</v>
          </cell>
          <cell r="FB297">
            <v>0.33</v>
          </cell>
          <cell r="FC297">
            <v>0</v>
          </cell>
          <cell r="FD297">
            <v>0</v>
          </cell>
          <cell r="FE297">
            <v>4.05</v>
          </cell>
          <cell r="FF297">
            <v>0</v>
          </cell>
          <cell r="FG297">
            <v>16.085940000000001</v>
          </cell>
          <cell r="FH297">
            <v>0</v>
          </cell>
          <cell r="FI297">
            <v>0</v>
          </cell>
          <cell r="FJ297">
            <v>8.4285700000000006</v>
          </cell>
          <cell r="FK297">
            <v>0.36013000000000001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0</v>
          </cell>
          <cell r="GJ297">
            <v>8465011</v>
          </cell>
          <cell r="GK297">
            <v>7413</v>
          </cell>
          <cell r="GL297">
            <v>6364061</v>
          </cell>
          <cell r="GM297">
            <v>0</v>
          </cell>
          <cell r="GN297">
            <v>118430</v>
          </cell>
          <cell r="GO297">
            <v>380583</v>
          </cell>
          <cell r="GP297">
            <v>287655</v>
          </cell>
          <cell r="GQ297">
            <v>0</v>
          </cell>
          <cell r="GR297">
            <v>53785</v>
          </cell>
          <cell r="GS297">
            <v>59072</v>
          </cell>
          <cell r="GT297">
            <v>0</v>
          </cell>
          <cell r="GU297">
            <v>210949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8465011</v>
          </cell>
          <cell r="HA297">
            <v>0</v>
          </cell>
          <cell r="HB297">
            <v>0</v>
          </cell>
          <cell r="HC297">
            <v>0</v>
          </cell>
          <cell r="HD297">
            <v>0</v>
          </cell>
          <cell r="HE297">
            <v>0</v>
          </cell>
          <cell r="HF297">
            <v>438547</v>
          </cell>
          <cell r="HG297">
            <v>0</v>
          </cell>
          <cell r="HH297">
            <v>25284</v>
          </cell>
          <cell r="HI297">
            <v>192738</v>
          </cell>
          <cell r="HJ297">
            <v>0</v>
          </cell>
          <cell r="HK297">
            <v>0</v>
          </cell>
          <cell r="HL297">
            <v>0</v>
          </cell>
          <cell r="HM297">
            <v>0</v>
          </cell>
          <cell r="HN297">
            <v>6829508</v>
          </cell>
          <cell r="HO297">
            <v>0</v>
          </cell>
          <cell r="HP297">
            <v>116495</v>
          </cell>
          <cell r="HQ297">
            <v>399311</v>
          </cell>
          <cell r="HR297">
            <v>308543</v>
          </cell>
          <cell r="HS297">
            <v>0</v>
          </cell>
          <cell r="HT297">
            <v>57263</v>
          </cell>
          <cell r="HU297">
            <v>62902</v>
          </cell>
          <cell r="HV297">
            <v>0</v>
          </cell>
          <cell r="HW297">
            <v>225452</v>
          </cell>
          <cell r="HX297">
            <v>0</v>
          </cell>
          <cell r="HY297">
            <v>0</v>
          </cell>
          <cell r="HZ297">
            <v>0</v>
          </cell>
          <cell r="IA297">
            <v>-9822</v>
          </cell>
          <cell r="IB297">
            <v>9050456</v>
          </cell>
          <cell r="IC297">
            <v>0</v>
          </cell>
          <cell r="ID297">
            <v>0</v>
          </cell>
          <cell r="IE297">
            <v>0</v>
          </cell>
          <cell r="IF297">
            <v>0</v>
          </cell>
          <cell r="IG297">
            <v>0</v>
          </cell>
          <cell r="IH297">
            <v>488651</v>
          </cell>
          <cell r="II297">
            <v>0</v>
          </cell>
          <cell r="IJ297">
            <v>29267</v>
          </cell>
          <cell r="IK297">
            <v>190875</v>
          </cell>
          <cell r="IL297">
            <v>0</v>
          </cell>
          <cell r="IM297">
            <v>0</v>
          </cell>
          <cell r="IN297">
            <v>0</v>
          </cell>
          <cell r="IO297">
            <v>0</v>
          </cell>
          <cell r="IP297">
            <v>9050456</v>
          </cell>
          <cell r="IQ297">
            <v>0</v>
          </cell>
          <cell r="IR297">
            <v>0</v>
          </cell>
          <cell r="IS297">
            <v>12.45</v>
          </cell>
          <cell r="IT297">
            <v>28</v>
          </cell>
          <cell r="IU297">
            <v>2.1779999999999999</v>
          </cell>
          <cell r="IV297">
            <v>0.63</v>
          </cell>
          <cell r="IW297">
            <v>935.9</v>
          </cell>
          <cell r="IX297">
            <v>0</v>
          </cell>
          <cell r="IY297">
            <v>26.5</v>
          </cell>
          <cell r="IZ297">
            <v>0</v>
          </cell>
          <cell r="JA297">
            <v>0</v>
          </cell>
          <cell r="JB297">
            <v>0</v>
          </cell>
          <cell r="JC297">
            <v>0</v>
          </cell>
          <cell r="JD297">
            <v>0</v>
          </cell>
          <cell r="JE297">
            <v>0</v>
          </cell>
          <cell r="JF297">
            <v>0</v>
          </cell>
          <cell r="JG297">
            <v>0</v>
          </cell>
          <cell r="JH297">
            <v>52.3</v>
          </cell>
          <cell r="JI297">
            <v>8.2200000000000006</v>
          </cell>
          <cell r="JJ297">
            <v>18.16</v>
          </cell>
          <cell r="JK297">
            <v>25.92</v>
          </cell>
          <cell r="JL297">
            <v>15.07</v>
          </cell>
          <cell r="JM297">
            <v>15.13</v>
          </cell>
          <cell r="JN297">
            <v>25.2</v>
          </cell>
          <cell r="JO297">
            <v>55.4</v>
          </cell>
          <cell r="JP297">
            <v>18.79</v>
          </cell>
          <cell r="JQ297">
            <v>0.84</v>
          </cell>
          <cell r="JR297">
            <v>36</v>
          </cell>
          <cell r="JS297">
            <v>0</v>
          </cell>
          <cell r="JT297">
            <v>7635</v>
          </cell>
          <cell r="JU297">
            <v>2.4239999999999999</v>
          </cell>
          <cell r="JV297">
            <v>0</v>
          </cell>
          <cell r="JW297">
            <v>894.5</v>
          </cell>
          <cell r="JX297">
            <v>0</v>
          </cell>
          <cell r="JY297">
            <v>0</v>
          </cell>
          <cell r="JZ297">
            <v>0</v>
          </cell>
          <cell r="KA297">
            <v>0</v>
          </cell>
          <cell r="KB297">
            <v>935.9</v>
          </cell>
          <cell r="KC297">
            <v>7826</v>
          </cell>
          <cell r="KD297">
            <v>7324353</v>
          </cell>
          <cell r="KE297">
            <v>0</v>
          </cell>
          <cell r="KF297">
            <v>172595</v>
          </cell>
          <cell r="KG297">
            <v>433560</v>
          </cell>
        </row>
        <row r="298">
          <cell r="E298">
            <v>6651</v>
          </cell>
          <cell r="F298">
            <v>6651</v>
          </cell>
          <cell r="G298" t="str">
            <v>VILLISCA</v>
          </cell>
          <cell r="H298" t="str">
            <v>Villisca</v>
          </cell>
          <cell r="I298">
            <v>0</v>
          </cell>
          <cell r="J298">
            <v>0</v>
          </cell>
          <cell r="K298">
            <v>0</v>
          </cell>
          <cell r="L298">
            <v>6651</v>
          </cell>
          <cell r="M298">
            <v>2448594</v>
          </cell>
          <cell r="N298">
            <v>125534</v>
          </cell>
          <cell r="O298">
            <v>77526</v>
          </cell>
          <cell r="P298">
            <v>800000</v>
          </cell>
          <cell r="Q298">
            <v>67210</v>
          </cell>
          <cell r="R298">
            <v>63600</v>
          </cell>
          <cell r="S298">
            <v>57300</v>
          </cell>
          <cell r="T298">
            <v>543900</v>
          </cell>
          <cell r="U298">
            <v>0</v>
          </cell>
          <cell r="V298">
            <v>1996768</v>
          </cell>
          <cell r="W298">
            <v>5993</v>
          </cell>
          <cell r="X298">
            <v>486115</v>
          </cell>
          <cell r="Y298">
            <v>0</v>
          </cell>
          <cell r="Z298">
            <v>90000</v>
          </cell>
          <cell r="AA298">
            <v>267700</v>
          </cell>
          <cell r="AB298">
            <v>7030240</v>
          </cell>
          <cell r="AC298">
            <v>0</v>
          </cell>
          <cell r="AD298">
            <v>0</v>
          </cell>
          <cell r="AE298">
            <v>0</v>
          </cell>
          <cell r="AF298">
            <v>7030240</v>
          </cell>
          <cell r="AG298">
            <v>2742677</v>
          </cell>
          <cell r="AH298">
            <v>9772917</v>
          </cell>
          <cell r="AI298">
            <v>4114220</v>
          </cell>
          <cell r="AJ298">
            <v>201750</v>
          </cell>
          <cell r="AK298">
            <v>344750</v>
          </cell>
          <cell r="AL298">
            <v>321000</v>
          </cell>
          <cell r="AM298">
            <v>351750</v>
          </cell>
          <cell r="AN298">
            <v>208800</v>
          </cell>
          <cell r="AO298">
            <v>697000</v>
          </cell>
          <cell r="AP298">
            <v>533000</v>
          </cell>
          <cell r="AQ298">
            <v>0</v>
          </cell>
          <cell r="AR298">
            <v>2658050</v>
          </cell>
          <cell r="AS298">
            <v>471750</v>
          </cell>
          <cell r="AT298">
            <v>354000</v>
          </cell>
          <cell r="AU298">
            <v>511200</v>
          </cell>
          <cell r="AV298">
            <v>161514</v>
          </cell>
          <cell r="AW298">
            <v>1026714</v>
          </cell>
          <cell r="AX298">
            <v>8270734</v>
          </cell>
          <cell r="AY298">
            <v>0</v>
          </cell>
          <cell r="AZ298">
            <v>8270734</v>
          </cell>
          <cell r="BA298">
            <v>1502183</v>
          </cell>
          <cell r="BB298">
            <v>9772917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2023</v>
          </cell>
          <cell r="CA298">
            <v>2027</v>
          </cell>
          <cell r="CB298">
            <v>10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20</v>
          </cell>
          <cell r="CN298">
            <v>2021</v>
          </cell>
          <cell r="CO298">
            <v>2030</v>
          </cell>
          <cell r="CP298">
            <v>0.67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3.5</v>
          </cell>
          <cell r="CY298">
            <v>0</v>
          </cell>
          <cell r="CZ298">
            <v>0</v>
          </cell>
          <cell r="DA298">
            <v>239900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5</v>
          </cell>
          <cell r="DI298">
            <v>119811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1526490</v>
          </cell>
          <cell r="DY298">
            <v>197989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1724479</v>
          </cell>
          <cell r="EG298">
            <v>240000</v>
          </cell>
          <cell r="EH298">
            <v>0</v>
          </cell>
          <cell r="EI298">
            <v>1526490</v>
          </cell>
          <cell r="EJ298">
            <v>0</v>
          </cell>
          <cell r="EK298">
            <v>31789</v>
          </cell>
          <cell r="EL298">
            <v>31789</v>
          </cell>
          <cell r="EM298">
            <v>59011</v>
          </cell>
          <cell r="EN298">
            <v>90800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511200</v>
          </cell>
          <cell r="ET298">
            <v>0</v>
          </cell>
          <cell r="EU298">
            <v>2566476</v>
          </cell>
          <cell r="EV298">
            <v>0</v>
          </cell>
          <cell r="EW298">
            <v>9.6435300000000002</v>
          </cell>
          <cell r="EX298">
            <v>1.3421099999999999</v>
          </cell>
          <cell r="EY298">
            <v>0</v>
          </cell>
          <cell r="EZ298">
            <v>0</v>
          </cell>
          <cell r="FA298">
            <v>0.17777000000000001</v>
          </cell>
          <cell r="FB298">
            <v>0.33</v>
          </cell>
          <cell r="FC298">
            <v>0</v>
          </cell>
          <cell r="FD298">
            <v>0</v>
          </cell>
          <cell r="FE298">
            <v>2.8586999999999998</v>
          </cell>
          <cell r="FF298">
            <v>0</v>
          </cell>
          <cell r="FG298">
            <v>14.35211</v>
          </cell>
          <cell r="FH298">
            <v>0</v>
          </cell>
          <cell r="FI298">
            <v>0</v>
          </cell>
          <cell r="FJ298">
            <v>8.5363500000000005</v>
          </cell>
          <cell r="FK298">
            <v>1.1071800000000001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3034910</v>
          </cell>
          <cell r="GK298">
            <v>7413</v>
          </cell>
          <cell r="GL298">
            <v>2083053</v>
          </cell>
          <cell r="GM298">
            <v>0</v>
          </cell>
          <cell r="GN298">
            <v>174717</v>
          </cell>
          <cell r="GO298">
            <v>238328</v>
          </cell>
          <cell r="GP298">
            <v>101529</v>
          </cell>
          <cell r="GQ298">
            <v>11307</v>
          </cell>
          <cell r="GR298">
            <v>16961</v>
          </cell>
          <cell r="GS298">
            <v>18751</v>
          </cell>
          <cell r="GT298">
            <v>0</v>
          </cell>
          <cell r="GU298">
            <v>75139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3034910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170518</v>
          </cell>
          <cell r="HG298">
            <v>0</v>
          </cell>
          <cell r="HH298">
            <v>21764</v>
          </cell>
          <cell r="HI298">
            <v>55598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2375249</v>
          </cell>
          <cell r="HO298">
            <v>0</v>
          </cell>
          <cell r="HP298">
            <v>186920</v>
          </cell>
          <cell r="HQ298">
            <v>302117</v>
          </cell>
          <cell r="HR298">
            <v>117103</v>
          </cell>
          <cell r="HS298">
            <v>0</v>
          </cell>
          <cell r="HT298">
            <v>19335</v>
          </cell>
          <cell r="HU298">
            <v>21375</v>
          </cell>
          <cell r="HV298">
            <v>0</v>
          </cell>
          <cell r="HW298">
            <v>85329</v>
          </cell>
          <cell r="HX298">
            <v>0</v>
          </cell>
          <cell r="HY298">
            <v>0</v>
          </cell>
          <cell r="HZ298">
            <v>0</v>
          </cell>
          <cell r="IA298">
            <v>-141</v>
          </cell>
          <cell r="IB298">
            <v>3464402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190281</v>
          </cell>
          <cell r="II298">
            <v>0</v>
          </cell>
          <cell r="IJ298">
            <v>27073</v>
          </cell>
          <cell r="IK298">
            <v>61080</v>
          </cell>
          <cell r="IL298">
            <v>0</v>
          </cell>
          <cell r="IM298">
            <v>0</v>
          </cell>
          <cell r="IN298">
            <v>0</v>
          </cell>
          <cell r="IO298">
            <v>0</v>
          </cell>
          <cell r="IP298">
            <v>3464402</v>
          </cell>
          <cell r="IQ298">
            <v>0</v>
          </cell>
          <cell r="IR298">
            <v>0</v>
          </cell>
          <cell r="IS298">
            <v>22.56</v>
          </cell>
          <cell r="IT298">
            <v>0</v>
          </cell>
          <cell r="IU298">
            <v>1.9219999999999999</v>
          </cell>
          <cell r="IV298">
            <v>0</v>
          </cell>
          <cell r="IW298">
            <v>282</v>
          </cell>
          <cell r="IX298">
            <v>0</v>
          </cell>
          <cell r="IY298">
            <v>6</v>
          </cell>
          <cell r="IZ298">
            <v>0</v>
          </cell>
          <cell r="JA298">
            <v>0</v>
          </cell>
          <cell r="JB298">
            <v>0</v>
          </cell>
          <cell r="JC298">
            <v>244</v>
          </cell>
          <cell r="JD298">
            <v>220</v>
          </cell>
          <cell r="JE298">
            <v>0</v>
          </cell>
          <cell r="JF298">
            <v>0</v>
          </cell>
          <cell r="JG298">
            <v>0.67</v>
          </cell>
          <cell r="JH298">
            <v>39.57</v>
          </cell>
          <cell r="JI298">
            <v>10.96</v>
          </cell>
          <cell r="JJ298">
            <v>4.8499999999999996</v>
          </cell>
          <cell r="JK298">
            <v>23.76</v>
          </cell>
          <cell r="JL298">
            <v>5.48</v>
          </cell>
          <cell r="JM298">
            <v>12.12</v>
          </cell>
          <cell r="JN298">
            <v>24.48</v>
          </cell>
          <cell r="JO298">
            <v>42.08</v>
          </cell>
          <cell r="JP298">
            <v>22.09</v>
          </cell>
          <cell r="JQ298">
            <v>0</v>
          </cell>
          <cell r="JR298">
            <v>0</v>
          </cell>
          <cell r="JS298">
            <v>0</v>
          </cell>
          <cell r="JT298">
            <v>7635</v>
          </cell>
          <cell r="JU298">
            <v>1.554</v>
          </cell>
          <cell r="JV298">
            <v>2113</v>
          </cell>
          <cell r="JW298">
            <v>311.10000000000002</v>
          </cell>
          <cell r="JX298">
            <v>-2</v>
          </cell>
          <cell r="JY298">
            <v>-15270</v>
          </cell>
          <cell r="JZ298">
            <v>-13498</v>
          </cell>
          <cell r="KA298">
            <v>229</v>
          </cell>
          <cell r="KB298">
            <v>282</v>
          </cell>
          <cell r="KC298">
            <v>7826</v>
          </cell>
          <cell r="KD298">
            <v>2206932</v>
          </cell>
          <cell r="KE298">
            <v>192069</v>
          </cell>
          <cell r="KF298">
            <v>185038</v>
          </cell>
          <cell r="KG298">
            <v>329318</v>
          </cell>
        </row>
        <row r="299">
          <cell r="E299">
            <v>6660</v>
          </cell>
          <cell r="F299">
            <v>6660</v>
          </cell>
          <cell r="G299" t="str">
            <v>VINTON-SHELLSBURG</v>
          </cell>
          <cell r="H299" t="str">
            <v>Vinton-Shellsburg</v>
          </cell>
          <cell r="I299">
            <v>0</v>
          </cell>
          <cell r="J299">
            <v>0</v>
          </cell>
          <cell r="K299">
            <v>0</v>
          </cell>
          <cell r="L299">
            <v>6660</v>
          </cell>
          <cell r="M299">
            <v>9454092</v>
          </cell>
          <cell r="N299">
            <v>128100</v>
          </cell>
          <cell r="O299">
            <v>768233</v>
          </cell>
          <cell r="P299">
            <v>450000</v>
          </cell>
          <cell r="Q299">
            <v>43500</v>
          </cell>
          <cell r="R299">
            <v>350000</v>
          </cell>
          <cell r="S299">
            <v>565000</v>
          </cell>
          <cell r="T299">
            <v>500200</v>
          </cell>
          <cell r="U299">
            <v>0</v>
          </cell>
          <cell r="V299">
            <v>12592322</v>
          </cell>
          <cell r="W299">
            <v>50922</v>
          </cell>
          <cell r="X299">
            <v>1236000</v>
          </cell>
          <cell r="Y299">
            <v>0</v>
          </cell>
          <cell r="Z299">
            <v>358508</v>
          </cell>
          <cell r="AA299">
            <v>590503</v>
          </cell>
          <cell r="AB299">
            <v>27087380</v>
          </cell>
          <cell r="AC299">
            <v>0</v>
          </cell>
          <cell r="AD299">
            <v>148984</v>
          </cell>
          <cell r="AE299">
            <v>50000</v>
          </cell>
          <cell r="AF299">
            <v>27286364</v>
          </cell>
          <cell r="AG299">
            <v>9882744</v>
          </cell>
          <cell r="AH299">
            <v>37169108</v>
          </cell>
          <cell r="AI299">
            <v>16622032</v>
          </cell>
          <cell r="AJ299">
            <v>870854</v>
          </cell>
          <cell r="AK299">
            <v>1543263</v>
          </cell>
          <cell r="AL299">
            <v>400078</v>
          </cell>
          <cell r="AM299">
            <v>1183369</v>
          </cell>
          <cell r="AN299">
            <v>594932</v>
          </cell>
          <cell r="AO299">
            <v>2020719</v>
          </cell>
          <cell r="AP299">
            <v>968212</v>
          </cell>
          <cell r="AQ299">
            <v>0</v>
          </cell>
          <cell r="AR299">
            <v>7581427</v>
          </cell>
          <cell r="AS299">
            <v>1025534</v>
          </cell>
          <cell r="AT299">
            <v>1550000</v>
          </cell>
          <cell r="AU299">
            <v>382884</v>
          </cell>
          <cell r="AV299">
            <v>873468</v>
          </cell>
          <cell r="AW299">
            <v>2806352</v>
          </cell>
          <cell r="AX299">
            <v>28035345</v>
          </cell>
          <cell r="AY299">
            <v>148984</v>
          </cell>
          <cell r="AZ299">
            <v>28184329</v>
          </cell>
          <cell r="BA299">
            <v>8984779</v>
          </cell>
          <cell r="BB299">
            <v>37169108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20</v>
          </cell>
          <cell r="BZ299">
            <v>2024</v>
          </cell>
          <cell r="CA299">
            <v>2027</v>
          </cell>
          <cell r="CB299">
            <v>10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20</v>
          </cell>
          <cell r="CN299">
            <v>2021</v>
          </cell>
          <cell r="CO299">
            <v>2030</v>
          </cell>
          <cell r="CP299">
            <v>1.34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4.05</v>
          </cell>
          <cell r="CY299">
            <v>0</v>
          </cell>
          <cell r="CZ299">
            <v>2</v>
          </cell>
          <cell r="DA299">
            <v>1261864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5</v>
          </cell>
          <cell r="DI299">
            <v>855270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5222908</v>
          </cell>
          <cell r="DY299">
            <v>686160</v>
          </cell>
          <cell r="DZ299">
            <v>0</v>
          </cell>
          <cell r="EA299">
            <v>0</v>
          </cell>
          <cell r="EB299">
            <v>0</v>
          </cell>
          <cell r="EC299">
            <v>1614605</v>
          </cell>
          <cell r="ED299">
            <v>350000</v>
          </cell>
          <cell r="EE299">
            <v>0</v>
          </cell>
          <cell r="EF299">
            <v>7873673</v>
          </cell>
          <cell r="EG299">
            <v>1193350</v>
          </cell>
          <cell r="EH299">
            <v>0</v>
          </cell>
          <cell r="EI299">
            <v>7187513</v>
          </cell>
          <cell r="EJ299">
            <v>148984</v>
          </cell>
          <cell r="EK299">
            <v>157272</v>
          </cell>
          <cell r="EL299">
            <v>306256</v>
          </cell>
          <cell r="EM299">
            <v>210626</v>
          </cell>
          <cell r="EN299">
            <v>516882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9583911</v>
          </cell>
          <cell r="EV299">
            <v>0</v>
          </cell>
          <cell r="EW299">
            <v>12.432550000000001</v>
          </cell>
          <cell r="EX299">
            <v>1.8856999999999999</v>
          </cell>
          <cell r="EY299">
            <v>0</v>
          </cell>
          <cell r="EZ299">
            <v>0</v>
          </cell>
          <cell r="FA299">
            <v>0.47982999999999998</v>
          </cell>
          <cell r="FB299">
            <v>0.33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15.128080000000001</v>
          </cell>
          <cell r="FH299">
            <v>0</v>
          </cell>
          <cell r="FI299">
            <v>0</v>
          </cell>
          <cell r="FJ299">
            <v>11.3575</v>
          </cell>
          <cell r="FK299">
            <v>1.0750500000000001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16722838</v>
          </cell>
          <cell r="GK299">
            <v>7413</v>
          </cell>
          <cell r="GL299">
            <v>11988304</v>
          </cell>
          <cell r="GM299">
            <v>0</v>
          </cell>
          <cell r="GN299">
            <v>152552</v>
          </cell>
          <cell r="GO299">
            <v>1625226</v>
          </cell>
          <cell r="GP299">
            <v>593648</v>
          </cell>
          <cell r="GQ299">
            <v>0</v>
          </cell>
          <cell r="GR299">
            <v>98189</v>
          </cell>
          <cell r="GS299">
            <v>107919</v>
          </cell>
          <cell r="GT299">
            <v>0</v>
          </cell>
          <cell r="GU299">
            <v>310362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16722838</v>
          </cell>
          <cell r="HA299">
            <v>0</v>
          </cell>
          <cell r="HB299">
            <v>0</v>
          </cell>
          <cell r="HC299">
            <v>0</v>
          </cell>
          <cell r="HD299">
            <v>0</v>
          </cell>
          <cell r="HE299">
            <v>0</v>
          </cell>
          <cell r="HF299">
            <v>866155</v>
          </cell>
          <cell r="HG299">
            <v>0</v>
          </cell>
          <cell r="HH299">
            <v>94902</v>
          </cell>
          <cell r="HI299">
            <v>322466</v>
          </cell>
          <cell r="HJ299">
            <v>0</v>
          </cell>
          <cell r="HK299">
            <v>0</v>
          </cell>
          <cell r="HL299">
            <v>0</v>
          </cell>
          <cell r="HM299">
            <v>0</v>
          </cell>
          <cell r="HN299">
            <v>12380153</v>
          </cell>
          <cell r="HO299">
            <v>0</v>
          </cell>
          <cell r="HP299">
            <v>186431</v>
          </cell>
          <cell r="HQ299">
            <v>1755821</v>
          </cell>
          <cell r="HR299">
            <v>616502</v>
          </cell>
          <cell r="HS299">
            <v>0</v>
          </cell>
          <cell r="HT299">
            <v>101445</v>
          </cell>
          <cell r="HU299">
            <v>111515</v>
          </cell>
          <cell r="HV299">
            <v>0</v>
          </cell>
          <cell r="HW299">
            <v>314811</v>
          </cell>
          <cell r="HX299">
            <v>0</v>
          </cell>
          <cell r="HY299">
            <v>0</v>
          </cell>
          <cell r="HZ299">
            <v>0</v>
          </cell>
          <cell r="IA299">
            <v>-36324</v>
          </cell>
          <cell r="IB299">
            <v>17319015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889266</v>
          </cell>
          <cell r="II299">
            <v>0</v>
          </cell>
          <cell r="IJ299">
            <v>116097</v>
          </cell>
          <cell r="IK299">
            <v>328305</v>
          </cell>
          <cell r="IL299">
            <v>0</v>
          </cell>
          <cell r="IM299">
            <v>0</v>
          </cell>
          <cell r="IN299">
            <v>0</v>
          </cell>
          <cell r="IO299">
            <v>0</v>
          </cell>
          <cell r="IP299">
            <v>17319015</v>
          </cell>
          <cell r="IQ299">
            <v>0</v>
          </cell>
          <cell r="IR299">
            <v>0</v>
          </cell>
          <cell r="IS299">
            <v>16.07</v>
          </cell>
          <cell r="IT299">
            <v>10</v>
          </cell>
          <cell r="IU299">
            <v>8.1379999999999999</v>
          </cell>
          <cell r="IV299">
            <v>0.21</v>
          </cell>
          <cell r="IW299">
            <v>1612.4</v>
          </cell>
          <cell r="IX299">
            <v>0</v>
          </cell>
          <cell r="IY299">
            <v>41</v>
          </cell>
          <cell r="IZ299">
            <v>0</v>
          </cell>
          <cell r="JA299">
            <v>0</v>
          </cell>
          <cell r="JB299">
            <v>0</v>
          </cell>
          <cell r="JC299">
            <v>713</v>
          </cell>
          <cell r="JD299">
            <v>708</v>
          </cell>
          <cell r="JE299">
            <v>0</v>
          </cell>
          <cell r="JF299">
            <v>0</v>
          </cell>
          <cell r="JG299">
            <v>2.0499999999999998</v>
          </cell>
          <cell r="JH299">
            <v>229.97</v>
          </cell>
          <cell r="JI299">
            <v>54.8</v>
          </cell>
          <cell r="JJ299">
            <v>82.29</v>
          </cell>
          <cell r="JK299">
            <v>92.88</v>
          </cell>
          <cell r="JL299">
            <v>52.06</v>
          </cell>
          <cell r="JM299">
            <v>73.849999999999994</v>
          </cell>
          <cell r="JN299">
            <v>75.599999999999994</v>
          </cell>
          <cell r="JO299">
            <v>201.51</v>
          </cell>
          <cell r="JP299">
            <v>16.91</v>
          </cell>
          <cell r="JQ299">
            <v>0.21</v>
          </cell>
          <cell r="JR299">
            <v>13</v>
          </cell>
          <cell r="JS299">
            <v>0</v>
          </cell>
          <cell r="JT299">
            <v>7635</v>
          </cell>
          <cell r="JU299">
            <v>8.0709999999999997</v>
          </cell>
          <cell r="JV299">
            <v>10703</v>
          </cell>
          <cell r="JW299">
            <v>1621.5</v>
          </cell>
          <cell r="JX299">
            <v>2</v>
          </cell>
          <cell r="JY299">
            <v>15270</v>
          </cell>
          <cell r="JZ299">
            <v>13498</v>
          </cell>
          <cell r="KA299">
            <v>700</v>
          </cell>
          <cell r="KB299">
            <v>1612.4</v>
          </cell>
          <cell r="KC299">
            <v>7826</v>
          </cell>
          <cell r="KD299">
            <v>12618642</v>
          </cell>
          <cell r="KE299">
            <v>0</v>
          </cell>
          <cell r="KF299">
            <v>197145</v>
          </cell>
          <cell r="KG299">
            <v>1577017</v>
          </cell>
        </row>
        <row r="300">
          <cell r="E300">
            <v>6700</v>
          </cell>
          <cell r="F300">
            <v>6700</v>
          </cell>
          <cell r="G300" t="str">
            <v>WACO</v>
          </cell>
          <cell r="H300" t="str">
            <v>Waco</v>
          </cell>
          <cell r="I300">
            <v>0</v>
          </cell>
          <cell r="J300">
            <v>0</v>
          </cell>
          <cell r="K300">
            <v>0</v>
          </cell>
          <cell r="L300">
            <v>6700</v>
          </cell>
          <cell r="M300">
            <v>2635185</v>
          </cell>
          <cell r="N300">
            <v>55318</v>
          </cell>
          <cell r="O300">
            <v>0</v>
          </cell>
          <cell r="P300">
            <v>975000</v>
          </cell>
          <cell r="Q300">
            <v>5000</v>
          </cell>
          <cell r="R300">
            <v>125000</v>
          </cell>
          <cell r="S300">
            <v>252800</v>
          </cell>
          <cell r="T300">
            <v>106750</v>
          </cell>
          <cell r="U300">
            <v>0</v>
          </cell>
          <cell r="V300">
            <v>3876420</v>
          </cell>
          <cell r="W300">
            <v>14419</v>
          </cell>
          <cell r="X300">
            <v>617400</v>
          </cell>
          <cell r="Y300">
            <v>0</v>
          </cell>
          <cell r="Z300">
            <v>112500</v>
          </cell>
          <cell r="AA300">
            <v>455000</v>
          </cell>
          <cell r="AB300">
            <v>9230792</v>
          </cell>
          <cell r="AC300">
            <v>0</v>
          </cell>
          <cell r="AD300">
            <v>135175</v>
          </cell>
          <cell r="AE300">
            <v>0</v>
          </cell>
          <cell r="AF300">
            <v>9365967</v>
          </cell>
          <cell r="AG300">
            <v>3046518</v>
          </cell>
          <cell r="AH300">
            <v>12412485</v>
          </cell>
          <cell r="AI300">
            <v>5719500</v>
          </cell>
          <cell r="AJ300">
            <v>245000</v>
          </cell>
          <cell r="AK300">
            <v>115000</v>
          </cell>
          <cell r="AL300">
            <v>207500</v>
          </cell>
          <cell r="AM300">
            <v>410000</v>
          </cell>
          <cell r="AN300">
            <v>365000</v>
          </cell>
          <cell r="AO300">
            <v>635000</v>
          </cell>
          <cell r="AP300">
            <v>340000</v>
          </cell>
          <cell r="AQ300">
            <v>0</v>
          </cell>
          <cell r="AR300">
            <v>2317500</v>
          </cell>
          <cell r="AS300">
            <v>325000</v>
          </cell>
          <cell r="AT300">
            <v>650000</v>
          </cell>
          <cell r="AU300">
            <v>135175</v>
          </cell>
          <cell r="AV300">
            <v>260024</v>
          </cell>
          <cell r="AW300">
            <v>1045199</v>
          </cell>
          <cell r="AX300">
            <v>9407199</v>
          </cell>
          <cell r="AY300">
            <v>135175</v>
          </cell>
          <cell r="AZ300">
            <v>9542374</v>
          </cell>
          <cell r="BA300">
            <v>2870111</v>
          </cell>
          <cell r="BB300">
            <v>12412485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2021</v>
          </cell>
          <cell r="CA300">
            <v>2025</v>
          </cell>
          <cell r="CB300">
            <v>10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2017</v>
          </cell>
          <cell r="CO300">
            <v>2026</v>
          </cell>
          <cell r="CP300">
            <v>1.34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4.05</v>
          </cell>
          <cell r="CY300">
            <v>0</v>
          </cell>
          <cell r="CZ300">
            <v>0</v>
          </cell>
          <cell r="DA300">
            <v>381793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263386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1886510</v>
          </cell>
          <cell r="DY300">
            <v>280961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2167471</v>
          </cell>
          <cell r="EG300">
            <v>195000</v>
          </cell>
          <cell r="EH300">
            <v>0</v>
          </cell>
          <cell r="EI300">
            <v>1886510</v>
          </cell>
          <cell r="EJ300">
            <v>0</v>
          </cell>
          <cell r="EK300">
            <v>263386</v>
          </cell>
          <cell r="EL300">
            <v>263386</v>
          </cell>
          <cell r="EM300">
            <v>64864</v>
          </cell>
          <cell r="EN300">
            <v>328250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2690720</v>
          </cell>
          <cell r="EV300">
            <v>0</v>
          </cell>
          <cell r="EW300">
            <v>11.215339999999999</v>
          </cell>
          <cell r="EX300">
            <v>1.01153</v>
          </cell>
          <cell r="EY300">
            <v>0</v>
          </cell>
          <cell r="EZ300">
            <v>0</v>
          </cell>
          <cell r="FA300">
            <v>1.34</v>
          </cell>
          <cell r="FB300">
            <v>0.33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13.89687</v>
          </cell>
          <cell r="FH300">
            <v>0</v>
          </cell>
          <cell r="FI300">
            <v>0</v>
          </cell>
          <cell r="FJ300">
            <v>9.7859300000000005</v>
          </cell>
          <cell r="FK300">
            <v>1.4294100000000001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5144014</v>
          </cell>
          <cell r="GK300">
            <v>7502</v>
          </cell>
          <cell r="GL300">
            <v>3578454</v>
          </cell>
          <cell r="GM300">
            <v>0</v>
          </cell>
          <cell r="GN300">
            <v>210874</v>
          </cell>
          <cell r="GO300">
            <v>544195</v>
          </cell>
          <cell r="GP300">
            <v>176721</v>
          </cell>
          <cell r="GQ300">
            <v>0</v>
          </cell>
          <cell r="GR300">
            <v>28777</v>
          </cell>
          <cell r="GS300">
            <v>31625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5144014</v>
          </cell>
          <cell r="HA300">
            <v>0</v>
          </cell>
          <cell r="HB300">
            <v>0</v>
          </cell>
          <cell r="HC300">
            <v>0</v>
          </cell>
          <cell r="HD300">
            <v>0</v>
          </cell>
          <cell r="HE300">
            <v>0</v>
          </cell>
          <cell r="HF300">
            <v>262265</v>
          </cell>
          <cell r="HG300">
            <v>0</v>
          </cell>
          <cell r="HH300">
            <v>28485</v>
          </cell>
          <cell r="HI300">
            <v>137141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3780126</v>
          </cell>
          <cell r="HO300">
            <v>0</v>
          </cell>
          <cell r="HP300">
            <v>228051</v>
          </cell>
          <cell r="HQ300">
            <v>557827</v>
          </cell>
          <cell r="HR300">
            <v>186065</v>
          </cell>
          <cell r="HS300">
            <v>0</v>
          </cell>
          <cell r="HT300">
            <v>30511</v>
          </cell>
          <cell r="HU300">
            <v>33535</v>
          </cell>
          <cell r="HV300">
            <v>0</v>
          </cell>
          <cell r="HW300">
            <v>147881</v>
          </cell>
          <cell r="HX300">
            <v>0</v>
          </cell>
          <cell r="HY300">
            <v>0</v>
          </cell>
          <cell r="HZ300">
            <v>0</v>
          </cell>
          <cell r="IA300">
            <v>-1020</v>
          </cell>
          <cell r="IB300">
            <v>5563006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272850</v>
          </cell>
          <cell r="II300">
            <v>0</v>
          </cell>
          <cell r="IJ300">
            <v>34809</v>
          </cell>
          <cell r="IK300">
            <v>118343</v>
          </cell>
          <cell r="IL300">
            <v>0</v>
          </cell>
          <cell r="IM300">
            <v>0</v>
          </cell>
          <cell r="IN300">
            <v>0</v>
          </cell>
          <cell r="IO300">
            <v>0</v>
          </cell>
          <cell r="IP300">
            <v>5563006</v>
          </cell>
          <cell r="IQ300">
            <v>0</v>
          </cell>
          <cell r="IR300">
            <v>0</v>
          </cell>
          <cell r="IS300">
            <v>26.08</v>
          </cell>
          <cell r="IT300">
            <v>2</v>
          </cell>
          <cell r="IU300">
            <v>2.605</v>
          </cell>
          <cell r="IV300">
            <v>0.84</v>
          </cell>
          <cell r="IW300">
            <v>459.6</v>
          </cell>
          <cell r="IX300">
            <v>0</v>
          </cell>
          <cell r="IY300">
            <v>19</v>
          </cell>
          <cell r="IZ300">
            <v>0</v>
          </cell>
          <cell r="JA300">
            <v>0</v>
          </cell>
          <cell r="JB300">
            <v>0</v>
          </cell>
          <cell r="JC300">
            <v>437</v>
          </cell>
          <cell r="JD300">
            <v>428</v>
          </cell>
          <cell r="JE300">
            <v>0</v>
          </cell>
          <cell r="JF300">
            <v>0</v>
          </cell>
          <cell r="JG300">
            <v>1.22</v>
          </cell>
          <cell r="JH300">
            <v>72.22</v>
          </cell>
          <cell r="JI300">
            <v>27.4</v>
          </cell>
          <cell r="JJ300">
            <v>21.78</v>
          </cell>
          <cell r="JK300">
            <v>23.04</v>
          </cell>
          <cell r="JL300">
            <v>26.03</v>
          </cell>
          <cell r="JM300">
            <v>22.99</v>
          </cell>
          <cell r="JN300">
            <v>19.440000000000001</v>
          </cell>
          <cell r="JO300">
            <v>68.459999999999994</v>
          </cell>
          <cell r="JP300">
            <v>26.37</v>
          </cell>
          <cell r="JQ300">
            <v>0.84</v>
          </cell>
          <cell r="JR300">
            <v>2</v>
          </cell>
          <cell r="JS300">
            <v>0</v>
          </cell>
          <cell r="JT300">
            <v>7724</v>
          </cell>
          <cell r="JU300">
            <v>2.504</v>
          </cell>
          <cell r="JV300">
            <v>2432</v>
          </cell>
          <cell r="JW300">
            <v>489.4</v>
          </cell>
          <cell r="JX300">
            <v>0.23100000000000001</v>
          </cell>
          <cell r="JY300">
            <v>1784</v>
          </cell>
          <cell r="JZ300">
            <v>1559</v>
          </cell>
          <cell r="KA300">
            <v>414</v>
          </cell>
          <cell r="KB300">
            <v>459.6</v>
          </cell>
          <cell r="KC300">
            <v>7915</v>
          </cell>
          <cell r="KD300">
            <v>3637734</v>
          </cell>
          <cell r="KE300">
            <v>180193</v>
          </cell>
          <cell r="KF300">
            <v>235186</v>
          </cell>
          <cell r="KG300">
            <v>541861</v>
          </cell>
        </row>
        <row r="301">
          <cell r="E301">
            <v>6759</v>
          </cell>
          <cell r="F301">
            <v>6759</v>
          </cell>
          <cell r="G301" t="str">
            <v>WAPELLO</v>
          </cell>
          <cell r="H301" t="str">
            <v>Wapello</v>
          </cell>
          <cell r="I301">
            <v>0</v>
          </cell>
          <cell r="J301">
            <v>0</v>
          </cell>
          <cell r="K301">
            <v>0</v>
          </cell>
          <cell r="L301">
            <v>6759</v>
          </cell>
          <cell r="M301">
            <v>3148813</v>
          </cell>
          <cell r="N301">
            <v>166031</v>
          </cell>
          <cell r="O301">
            <v>132912</v>
          </cell>
          <cell r="P301">
            <v>565000</v>
          </cell>
          <cell r="Q301">
            <v>76100</v>
          </cell>
          <cell r="R301">
            <v>83000</v>
          </cell>
          <cell r="S301">
            <v>410000</v>
          </cell>
          <cell r="T301">
            <v>110070</v>
          </cell>
          <cell r="U301">
            <v>0</v>
          </cell>
          <cell r="V301">
            <v>3891300</v>
          </cell>
          <cell r="W301">
            <v>13188</v>
          </cell>
          <cell r="X301">
            <v>752000</v>
          </cell>
          <cell r="Y301">
            <v>40500</v>
          </cell>
          <cell r="Z301">
            <v>105000</v>
          </cell>
          <cell r="AA301">
            <v>825000</v>
          </cell>
          <cell r="AB301">
            <v>10318914</v>
          </cell>
          <cell r="AC301">
            <v>0</v>
          </cell>
          <cell r="AD301">
            <v>600000</v>
          </cell>
          <cell r="AE301">
            <v>0</v>
          </cell>
          <cell r="AF301">
            <v>10918914</v>
          </cell>
          <cell r="AG301">
            <v>4684146</v>
          </cell>
          <cell r="AH301">
            <v>15603060</v>
          </cell>
          <cell r="AI301">
            <v>6635000</v>
          </cell>
          <cell r="AJ301">
            <v>220000</v>
          </cell>
          <cell r="AK301">
            <v>80000</v>
          </cell>
          <cell r="AL301">
            <v>285000</v>
          </cell>
          <cell r="AM301">
            <v>415000</v>
          </cell>
          <cell r="AN301">
            <v>180000</v>
          </cell>
          <cell r="AO301">
            <v>850000</v>
          </cell>
          <cell r="AP301">
            <v>425000</v>
          </cell>
          <cell r="AQ301">
            <v>0</v>
          </cell>
          <cell r="AR301">
            <v>2455000</v>
          </cell>
          <cell r="AS301">
            <v>320000</v>
          </cell>
          <cell r="AT301">
            <v>250000</v>
          </cell>
          <cell r="AU301">
            <v>620000</v>
          </cell>
          <cell r="AV301">
            <v>308464</v>
          </cell>
          <cell r="AW301">
            <v>1178464</v>
          </cell>
          <cell r="AX301">
            <v>10588464</v>
          </cell>
          <cell r="AY301">
            <v>0</v>
          </cell>
          <cell r="AZ301">
            <v>10588464</v>
          </cell>
          <cell r="BA301">
            <v>5014596</v>
          </cell>
          <cell r="BB301">
            <v>15603060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20</v>
          </cell>
          <cell r="BZ301">
            <v>2023</v>
          </cell>
          <cell r="CA301">
            <v>2027</v>
          </cell>
          <cell r="CB301">
            <v>10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20</v>
          </cell>
          <cell r="CN301">
            <v>2024</v>
          </cell>
          <cell r="CO301">
            <v>2033</v>
          </cell>
          <cell r="CP301">
            <v>0.67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2.7</v>
          </cell>
          <cell r="CY301">
            <v>0</v>
          </cell>
          <cell r="CZ301">
            <v>6</v>
          </cell>
          <cell r="DA301">
            <v>412095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1</v>
          </cell>
          <cell r="DI301">
            <v>168475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2140879</v>
          </cell>
          <cell r="DY301">
            <v>21249</v>
          </cell>
          <cell r="DZ301">
            <v>0</v>
          </cell>
          <cell r="EA301">
            <v>0</v>
          </cell>
          <cell r="EB301">
            <v>0</v>
          </cell>
          <cell r="EC301">
            <v>536139</v>
          </cell>
          <cell r="ED301">
            <v>0</v>
          </cell>
          <cell r="EE301">
            <v>0</v>
          </cell>
          <cell r="EF301">
            <v>2698267</v>
          </cell>
          <cell r="EG301">
            <v>415000</v>
          </cell>
          <cell r="EH301">
            <v>0</v>
          </cell>
          <cell r="EI301">
            <v>2677018</v>
          </cell>
          <cell r="EJ301">
            <v>135891</v>
          </cell>
          <cell r="EK301">
            <v>-17186</v>
          </cell>
          <cell r="EL301">
            <v>118705</v>
          </cell>
          <cell r="EM301">
            <v>82980</v>
          </cell>
          <cell r="EN301">
            <v>201685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3314949</v>
          </cell>
          <cell r="EV301">
            <v>0</v>
          </cell>
          <cell r="EW301">
            <v>10.75827</v>
          </cell>
          <cell r="EX301">
            <v>1.6546799999999999</v>
          </cell>
          <cell r="EY301">
            <v>0</v>
          </cell>
          <cell r="EZ301">
            <v>0</v>
          </cell>
          <cell r="FA301">
            <v>0.47206999999999999</v>
          </cell>
          <cell r="FB301">
            <v>0.33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13.215020000000001</v>
          </cell>
          <cell r="FH301">
            <v>0</v>
          </cell>
          <cell r="FI301">
            <v>0</v>
          </cell>
          <cell r="FJ301">
            <v>10.673769999999999</v>
          </cell>
          <cell r="FK301">
            <v>8.4500000000000006E-2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5768562</v>
          </cell>
          <cell r="GK301">
            <v>7413</v>
          </cell>
          <cell r="GL301">
            <v>4033413</v>
          </cell>
          <cell r="GM301">
            <v>34470</v>
          </cell>
          <cell r="GN301">
            <v>183353</v>
          </cell>
          <cell r="GO301">
            <v>494225</v>
          </cell>
          <cell r="GP301">
            <v>196411</v>
          </cell>
          <cell r="GQ301">
            <v>32595</v>
          </cell>
          <cell r="GR301">
            <v>32880</v>
          </cell>
          <cell r="GS301">
            <v>36134</v>
          </cell>
          <cell r="GT301">
            <v>0</v>
          </cell>
          <cell r="GU301">
            <v>96292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5768562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310786</v>
          </cell>
          <cell r="HG301">
            <v>0</v>
          </cell>
          <cell r="HH301">
            <v>37074</v>
          </cell>
          <cell r="HI301">
            <v>100076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4080144</v>
          </cell>
          <cell r="HO301">
            <v>0</v>
          </cell>
          <cell r="HP301">
            <v>207680</v>
          </cell>
          <cell r="HQ301">
            <v>566059</v>
          </cell>
          <cell r="HR301">
            <v>201609</v>
          </cell>
          <cell r="HS301">
            <v>27397</v>
          </cell>
          <cell r="HT301">
            <v>33245</v>
          </cell>
          <cell r="HU301">
            <v>36541</v>
          </cell>
          <cell r="HV301">
            <v>0</v>
          </cell>
          <cell r="HW301">
            <v>94588</v>
          </cell>
          <cell r="HX301">
            <v>0</v>
          </cell>
          <cell r="HY301">
            <v>0</v>
          </cell>
          <cell r="HZ301">
            <v>0</v>
          </cell>
          <cell r="IA301">
            <v>-1171</v>
          </cell>
          <cell r="IB301">
            <v>5872967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311151</v>
          </cell>
          <cell r="II301">
            <v>0</v>
          </cell>
          <cell r="IJ301">
            <v>45941</v>
          </cell>
          <cell r="IK301">
            <v>99255</v>
          </cell>
          <cell r="IL301">
            <v>0</v>
          </cell>
          <cell r="IM301">
            <v>0</v>
          </cell>
          <cell r="IN301">
            <v>0</v>
          </cell>
          <cell r="IO301">
            <v>0</v>
          </cell>
          <cell r="IP301">
            <v>5872967</v>
          </cell>
          <cell r="IQ301">
            <v>0</v>
          </cell>
          <cell r="IR301">
            <v>0</v>
          </cell>
          <cell r="IS301">
            <v>23.89</v>
          </cell>
          <cell r="IT301">
            <v>1</v>
          </cell>
          <cell r="IU301">
            <v>2.4209999999999998</v>
          </cell>
          <cell r="IV301">
            <v>0.89</v>
          </cell>
          <cell r="IW301">
            <v>506.8</v>
          </cell>
          <cell r="IX301">
            <v>0</v>
          </cell>
          <cell r="IY301">
            <v>14.5</v>
          </cell>
          <cell r="IZ301">
            <v>0</v>
          </cell>
          <cell r="JA301">
            <v>0</v>
          </cell>
          <cell r="JB301">
            <v>0</v>
          </cell>
          <cell r="JC301">
            <v>474</v>
          </cell>
          <cell r="JD301">
            <v>476</v>
          </cell>
          <cell r="JE301">
            <v>0</v>
          </cell>
          <cell r="JF301">
            <v>0</v>
          </cell>
          <cell r="JG301">
            <v>1.34</v>
          </cell>
          <cell r="JH301">
            <v>74.14</v>
          </cell>
          <cell r="JI301">
            <v>16.440000000000001</v>
          </cell>
          <cell r="JJ301">
            <v>26.02</v>
          </cell>
          <cell r="JK301">
            <v>31.68</v>
          </cell>
          <cell r="JL301">
            <v>16.440000000000001</v>
          </cell>
          <cell r="JM301">
            <v>24.2</v>
          </cell>
          <cell r="JN301">
            <v>31.68</v>
          </cell>
          <cell r="JO301">
            <v>72.319999999999993</v>
          </cell>
          <cell r="JP301">
            <v>24.22</v>
          </cell>
          <cell r="JQ301">
            <v>1.31</v>
          </cell>
          <cell r="JR301">
            <v>1</v>
          </cell>
          <cell r="JS301">
            <v>0</v>
          </cell>
          <cell r="JT301">
            <v>7635</v>
          </cell>
          <cell r="JU301">
            <v>2.3420000000000001</v>
          </cell>
          <cell r="JV301">
            <v>0</v>
          </cell>
          <cell r="JW301">
            <v>534.4</v>
          </cell>
          <cell r="JX301">
            <v>0.122</v>
          </cell>
          <cell r="JY301">
            <v>931</v>
          </cell>
          <cell r="JZ301">
            <v>823</v>
          </cell>
          <cell r="KA301">
            <v>455</v>
          </cell>
          <cell r="KB301">
            <v>506.8</v>
          </cell>
          <cell r="KC301">
            <v>7826</v>
          </cell>
          <cell r="KD301">
            <v>3966217</v>
          </cell>
          <cell r="KE301">
            <v>154728</v>
          </cell>
          <cell r="KF301">
            <v>218126</v>
          </cell>
          <cell r="KG301">
            <v>565976</v>
          </cell>
        </row>
        <row r="302">
          <cell r="E302">
            <v>6762</v>
          </cell>
          <cell r="F302">
            <v>6762</v>
          </cell>
          <cell r="G302" t="str">
            <v>WAPSIE VALLEY</v>
          </cell>
          <cell r="H302" t="str">
            <v>Wapsie Valley</v>
          </cell>
          <cell r="I302">
            <v>0</v>
          </cell>
          <cell r="J302">
            <v>0</v>
          </cell>
          <cell r="K302">
            <v>0</v>
          </cell>
          <cell r="L302">
            <v>6762</v>
          </cell>
          <cell r="M302">
            <v>3547448</v>
          </cell>
          <cell r="N302">
            <v>39398</v>
          </cell>
          <cell r="O302">
            <v>428584</v>
          </cell>
          <cell r="P302">
            <v>760000</v>
          </cell>
          <cell r="Q302">
            <v>82900</v>
          </cell>
          <cell r="R302">
            <v>0</v>
          </cell>
          <cell r="S302">
            <v>201500</v>
          </cell>
          <cell r="T302">
            <v>160400</v>
          </cell>
          <cell r="U302">
            <v>0</v>
          </cell>
          <cell r="V302">
            <v>5147779</v>
          </cell>
          <cell r="W302">
            <v>19763</v>
          </cell>
          <cell r="X302">
            <v>849900</v>
          </cell>
          <cell r="Y302">
            <v>49632</v>
          </cell>
          <cell r="Z302">
            <v>74740</v>
          </cell>
          <cell r="AA302">
            <v>380000</v>
          </cell>
          <cell r="AB302">
            <v>11742044</v>
          </cell>
          <cell r="AC302">
            <v>0</v>
          </cell>
          <cell r="AD302">
            <v>275000</v>
          </cell>
          <cell r="AE302">
            <v>0</v>
          </cell>
          <cell r="AF302">
            <v>12017044</v>
          </cell>
          <cell r="AG302">
            <v>1326793</v>
          </cell>
          <cell r="AH302">
            <v>13343837</v>
          </cell>
          <cell r="AI302">
            <v>7276500</v>
          </cell>
          <cell r="AJ302">
            <v>275000</v>
          </cell>
          <cell r="AK302">
            <v>161454</v>
          </cell>
          <cell r="AL302">
            <v>261594</v>
          </cell>
          <cell r="AM302">
            <v>681000</v>
          </cell>
          <cell r="AN302">
            <v>390000</v>
          </cell>
          <cell r="AO302">
            <v>1051000</v>
          </cell>
          <cell r="AP302">
            <v>521000</v>
          </cell>
          <cell r="AQ302">
            <v>0</v>
          </cell>
          <cell r="AR302">
            <v>3341048</v>
          </cell>
          <cell r="AS302">
            <v>325000</v>
          </cell>
          <cell r="AT302">
            <v>970000</v>
          </cell>
          <cell r="AU302">
            <v>588351</v>
          </cell>
          <cell r="AV302">
            <v>364120</v>
          </cell>
          <cell r="AW302">
            <v>1922471</v>
          </cell>
          <cell r="AX302">
            <v>12865019</v>
          </cell>
          <cell r="AY302">
            <v>275000</v>
          </cell>
          <cell r="AZ302">
            <v>13140019</v>
          </cell>
          <cell r="BA302">
            <v>203818</v>
          </cell>
          <cell r="BB302">
            <v>13343837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20</v>
          </cell>
          <cell r="BZ302">
            <v>2022</v>
          </cell>
          <cell r="CA302">
            <v>2026</v>
          </cell>
          <cell r="CB302">
            <v>10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20</v>
          </cell>
          <cell r="CN302">
            <v>2024</v>
          </cell>
          <cell r="CO302">
            <v>2033</v>
          </cell>
          <cell r="CP302">
            <v>1.34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4.05</v>
          </cell>
          <cell r="CY302">
            <v>0</v>
          </cell>
          <cell r="CZ302">
            <v>7</v>
          </cell>
          <cell r="DA302">
            <v>507906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2</v>
          </cell>
          <cell r="DI302">
            <v>353765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2186575</v>
          </cell>
          <cell r="DY302">
            <v>44840</v>
          </cell>
          <cell r="DZ302">
            <v>0</v>
          </cell>
          <cell r="EA302">
            <v>0</v>
          </cell>
          <cell r="EB302">
            <v>0</v>
          </cell>
          <cell r="EC302">
            <v>400000</v>
          </cell>
          <cell r="ED302">
            <v>0</v>
          </cell>
          <cell r="EE302">
            <v>0</v>
          </cell>
          <cell r="EF302">
            <v>2631415</v>
          </cell>
          <cell r="EG302">
            <v>300000</v>
          </cell>
          <cell r="EH302">
            <v>0</v>
          </cell>
          <cell r="EI302">
            <v>2586575</v>
          </cell>
          <cell r="EJ302">
            <v>0</v>
          </cell>
          <cell r="EK302">
            <v>260946</v>
          </cell>
          <cell r="EL302">
            <v>260946</v>
          </cell>
          <cell r="EM302">
            <v>87121</v>
          </cell>
          <cell r="EN302">
            <v>348067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306977</v>
          </cell>
          <cell r="ET302">
            <v>0</v>
          </cell>
          <cell r="EU302">
            <v>3586460</v>
          </cell>
          <cell r="EV302">
            <v>0</v>
          </cell>
          <cell r="EW302">
            <v>10.099550000000001</v>
          </cell>
          <cell r="EX302">
            <v>1.15168</v>
          </cell>
          <cell r="EY302">
            <v>0</v>
          </cell>
          <cell r="EZ302">
            <v>0</v>
          </cell>
          <cell r="FA302">
            <v>0.98841999999999997</v>
          </cell>
          <cell r="FB302">
            <v>0.33</v>
          </cell>
          <cell r="FC302">
            <v>0</v>
          </cell>
          <cell r="FD302">
            <v>0</v>
          </cell>
          <cell r="FE302">
            <v>1.1627799999999999</v>
          </cell>
          <cell r="FF302">
            <v>0</v>
          </cell>
          <cell r="FG302">
            <v>13.732430000000001</v>
          </cell>
          <cell r="FH302">
            <v>0</v>
          </cell>
          <cell r="FI302">
            <v>0</v>
          </cell>
          <cell r="FJ302">
            <v>9.9297000000000004</v>
          </cell>
          <cell r="FK302">
            <v>0.16985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7029458</v>
          </cell>
          <cell r="GK302">
            <v>7424</v>
          </cell>
          <cell r="GL302">
            <v>5000806</v>
          </cell>
          <cell r="GM302">
            <v>0</v>
          </cell>
          <cell r="GN302">
            <v>190908</v>
          </cell>
          <cell r="GO302">
            <v>587238</v>
          </cell>
          <cell r="GP302">
            <v>246539</v>
          </cell>
          <cell r="GQ302">
            <v>0</v>
          </cell>
          <cell r="GR302">
            <v>42341</v>
          </cell>
          <cell r="GS302">
            <v>47220</v>
          </cell>
          <cell r="GT302">
            <v>0</v>
          </cell>
          <cell r="GU302">
            <v>121972</v>
          </cell>
          <cell r="GV302">
            <v>0</v>
          </cell>
          <cell r="GW302">
            <v>0</v>
          </cell>
          <cell r="GX302">
            <v>0</v>
          </cell>
          <cell r="GY302">
            <v>-7243</v>
          </cell>
          <cell r="GZ302">
            <v>7029458</v>
          </cell>
          <cell r="HA302">
            <v>0</v>
          </cell>
          <cell r="HB302">
            <v>0</v>
          </cell>
          <cell r="HC302">
            <v>0</v>
          </cell>
          <cell r="HD302">
            <v>0</v>
          </cell>
          <cell r="HE302">
            <v>0</v>
          </cell>
          <cell r="HF302">
            <v>367360</v>
          </cell>
          <cell r="HG302">
            <v>0</v>
          </cell>
          <cell r="HH302">
            <v>37019</v>
          </cell>
          <cell r="HI302">
            <v>137141</v>
          </cell>
          <cell r="HJ302">
            <v>0</v>
          </cell>
          <cell r="HK302">
            <v>0</v>
          </cell>
          <cell r="HL302">
            <v>0</v>
          </cell>
          <cell r="HM302">
            <v>0</v>
          </cell>
          <cell r="HN302">
            <v>5028774</v>
          </cell>
          <cell r="HO302">
            <v>22040</v>
          </cell>
          <cell r="HP302">
            <v>196839</v>
          </cell>
          <cell r="HQ302">
            <v>639053</v>
          </cell>
          <cell r="HR302">
            <v>250004</v>
          </cell>
          <cell r="HS302">
            <v>0</v>
          </cell>
          <cell r="HT302">
            <v>42417</v>
          </cell>
          <cell r="HU302">
            <v>47292</v>
          </cell>
          <cell r="HV302">
            <v>0</v>
          </cell>
          <cell r="HW302">
            <v>122069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7145086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370881</v>
          </cell>
          <cell r="II302">
            <v>0</v>
          </cell>
          <cell r="IJ302">
            <v>44032</v>
          </cell>
          <cell r="IK302">
            <v>175605</v>
          </cell>
          <cell r="IL302">
            <v>0</v>
          </cell>
          <cell r="IM302">
            <v>0</v>
          </cell>
          <cell r="IN302">
            <v>0</v>
          </cell>
          <cell r="IO302">
            <v>0</v>
          </cell>
          <cell r="IP302">
            <v>7145086</v>
          </cell>
          <cell r="IQ302">
            <v>0</v>
          </cell>
          <cell r="IR302">
            <v>0</v>
          </cell>
          <cell r="IS302">
            <v>19.43</v>
          </cell>
          <cell r="IT302">
            <v>21</v>
          </cell>
          <cell r="IU302">
            <v>2.3239999999999998</v>
          </cell>
          <cell r="IV302">
            <v>3.99</v>
          </cell>
          <cell r="IW302">
            <v>639.9</v>
          </cell>
          <cell r="IX302">
            <v>0</v>
          </cell>
          <cell r="IY302">
            <v>14</v>
          </cell>
          <cell r="IZ302">
            <v>0</v>
          </cell>
          <cell r="JA302">
            <v>0</v>
          </cell>
          <cell r="JB302">
            <v>0</v>
          </cell>
          <cell r="JC302">
            <v>314</v>
          </cell>
          <cell r="JD302">
            <v>321</v>
          </cell>
          <cell r="JE302">
            <v>0</v>
          </cell>
          <cell r="JF302">
            <v>0</v>
          </cell>
          <cell r="JG302">
            <v>0.89</v>
          </cell>
          <cell r="JH302">
            <v>83.58</v>
          </cell>
          <cell r="JI302">
            <v>35.619999999999997</v>
          </cell>
          <cell r="JJ302">
            <v>24.2</v>
          </cell>
          <cell r="JK302">
            <v>23.76</v>
          </cell>
          <cell r="JL302">
            <v>27.4</v>
          </cell>
          <cell r="JM302">
            <v>32.68</v>
          </cell>
          <cell r="JN302">
            <v>20.88</v>
          </cell>
          <cell r="JO302">
            <v>80.959999999999994</v>
          </cell>
          <cell r="JP302">
            <v>20.7</v>
          </cell>
          <cell r="JQ302">
            <v>7.37</v>
          </cell>
          <cell r="JR302">
            <v>28</v>
          </cell>
          <cell r="JS302">
            <v>0</v>
          </cell>
          <cell r="JT302">
            <v>7646</v>
          </cell>
          <cell r="JU302">
            <v>2.085</v>
          </cell>
          <cell r="JV302">
            <v>23600</v>
          </cell>
          <cell r="JW302">
            <v>657.7</v>
          </cell>
          <cell r="JX302">
            <v>-1.2629999999999999</v>
          </cell>
          <cell r="JY302">
            <v>-2011</v>
          </cell>
          <cell r="JZ302">
            <v>-8524</v>
          </cell>
          <cell r="KA302">
            <v>308</v>
          </cell>
          <cell r="KB302">
            <v>639.9</v>
          </cell>
          <cell r="KC302">
            <v>7837</v>
          </cell>
          <cell r="KD302">
            <v>5014896</v>
          </cell>
          <cell r="KE302">
            <v>64166</v>
          </cell>
          <cell r="KF302">
            <v>236325</v>
          </cell>
          <cell r="KG302">
            <v>634484</v>
          </cell>
        </row>
        <row r="303">
          <cell r="E303">
            <v>6768</v>
          </cell>
          <cell r="F303">
            <v>6768</v>
          </cell>
          <cell r="G303" t="str">
            <v>WASHINGTON</v>
          </cell>
          <cell r="H303" t="str">
            <v>Washington</v>
          </cell>
          <cell r="I303">
            <v>0</v>
          </cell>
          <cell r="J303">
            <v>0</v>
          </cell>
          <cell r="K303">
            <v>0</v>
          </cell>
          <cell r="L303">
            <v>6768</v>
          </cell>
          <cell r="M303">
            <v>8959635</v>
          </cell>
          <cell r="N303">
            <v>139476</v>
          </cell>
          <cell r="O303">
            <v>818576</v>
          </cell>
          <cell r="P303">
            <v>970000</v>
          </cell>
          <cell r="Q303">
            <v>41500</v>
          </cell>
          <cell r="R303">
            <v>400000</v>
          </cell>
          <cell r="S303">
            <v>500000</v>
          </cell>
          <cell r="T303">
            <v>279800</v>
          </cell>
          <cell r="U303">
            <v>0</v>
          </cell>
          <cell r="V303">
            <v>13955873</v>
          </cell>
          <cell r="W303">
            <v>60379</v>
          </cell>
          <cell r="X303">
            <v>2341000</v>
          </cell>
          <cell r="Y303">
            <v>0</v>
          </cell>
          <cell r="Z303">
            <v>395000</v>
          </cell>
          <cell r="AA303">
            <v>1178000</v>
          </cell>
          <cell r="AB303">
            <v>30039239</v>
          </cell>
          <cell r="AC303">
            <v>2210000</v>
          </cell>
          <cell r="AD303">
            <v>1412200</v>
          </cell>
          <cell r="AE303">
            <v>0</v>
          </cell>
          <cell r="AF303">
            <v>33661439</v>
          </cell>
          <cell r="AG303">
            <v>18121259</v>
          </cell>
          <cell r="AH303">
            <v>51782698</v>
          </cell>
          <cell r="AI303">
            <v>18484000</v>
          </cell>
          <cell r="AJ303">
            <v>772500</v>
          </cell>
          <cell r="AK303">
            <v>700000</v>
          </cell>
          <cell r="AL303">
            <v>611000</v>
          </cell>
          <cell r="AM303">
            <v>1462000</v>
          </cell>
          <cell r="AN303">
            <v>854900</v>
          </cell>
          <cell r="AO303">
            <v>2257000</v>
          </cell>
          <cell r="AP303">
            <v>1216700</v>
          </cell>
          <cell r="AQ303">
            <v>0</v>
          </cell>
          <cell r="AR303">
            <v>7874100</v>
          </cell>
          <cell r="AS303">
            <v>1200000</v>
          </cell>
          <cell r="AT303">
            <v>4625000</v>
          </cell>
          <cell r="AU303">
            <v>4136200</v>
          </cell>
          <cell r="AV303">
            <v>919249</v>
          </cell>
          <cell r="AW303">
            <v>9680449</v>
          </cell>
          <cell r="AX303">
            <v>37238549</v>
          </cell>
          <cell r="AY303">
            <v>0</v>
          </cell>
          <cell r="AZ303">
            <v>37238549</v>
          </cell>
          <cell r="BA303">
            <v>14544149</v>
          </cell>
          <cell r="BB303">
            <v>51782698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20</v>
          </cell>
          <cell r="BZ303">
            <v>2025</v>
          </cell>
          <cell r="CA303">
            <v>2029</v>
          </cell>
          <cell r="CB303">
            <v>10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2022</v>
          </cell>
          <cell r="CO303">
            <v>2031</v>
          </cell>
          <cell r="CP303">
            <v>1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2.7</v>
          </cell>
          <cell r="CY303">
            <v>0</v>
          </cell>
          <cell r="CZ303">
            <v>8</v>
          </cell>
          <cell r="DA303">
            <v>1289725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574741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4781709</v>
          </cell>
          <cell r="DY303">
            <v>1277</v>
          </cell>
          <cell r="DZ303">
            <v>0</v>
          </cell>
          <cell r="EA303">
            <v>0</v>
          </cell>
          <cell r="EB303">
            <v>0</v>
          </cell>
          <cell r="EC303">
            <v>768279</v>
          </cell>
          <cell r="ED303">
            <v>1224998</v>
          </cell>
          <cell r="EE303">
            <v>0</v>
          </cell>
          <cell r="EF303">
            <v>6776263</v>
          </cell>
          <cell r="EG303">
            <v>0</v>
          </cell>
          <cell r="EH303">
            <v>0</v>
          </cell>
          <cell r="EI303">
            <v>6774986</v>
          </cell>
          <cell r="EJ303">
            <v>0</v>
          </cell>
          <cell r="EK303">
            <v>574741</v>
          </cell>
          <cell r="EL303">
            <v>574741</v>
          </cell>
          <cell r="EM303">
            <v>189664</v>
          </cell>
          <cell r="EN303">
            <v>764405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1551800</v>
          </cell>
          <cell r="ET303">
            <v>0</v>
          </cell>
          <cell r="EU303">
            <v>9092467</v>
          </cell>
          <cell r="EV303">
            <v>0</v>
          </cell>
          <cell r="EW303">
            <v>12.096209999999999</v>
          </cell>
          <cell r="EX303">
            <v>0</v>
          </cell>
          <cell r="EY303">
            <v>0</v>
          </cell>
          <cell r="EZ303">
            <v>0</v>
          </cell>
          <cell r="FA303">
            <v>1</v>
          </cell>
          <cell r="FB303">
            <v>0.33</v>
          </cell>
          <cell r="FC303">
            <v>0</v>
          </cell>
          <cell r="FD303">
            <v>0</v>
          </cell>
          <cell r="FE303">
            <v>2.7</v>
          </cell>
          <cell r="FF303">
            <v>0</v>
          </cell>
          <cell r="FG303">
            <v>16.12621</v>
          </cell>
          <cell r="FH303">
            <v>0</v>
          </cell>
          <cell r="FI303">
            <v>0</v>
          </cell>
          <cell r="FJ303">
            <v>12.09399</v>
          </cell>
          <cell r="FK303">
            <v>2.2200000000000002E-3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0</v>
          </cell>
          <cell r="GJ303">
            <v>17004816</v>
          </cell>
          <cell r="GK303">
            <v>7413</v>
          </cell>
          <cell r="GL303">
            <v>11988304</v>
          </cell>
          <cell r="GM303">
            <v>0</v>
          </cell>
          <cell r="GN303">
            <v>390954</v>
          </cell>
          <cell r="GO303">
            <v>1561845</v>
          </cell>
          <cell r="GP303">
            <v>590884</v>
          </cell>
          <cell r="GQ303">
            <v>9877</v>
          </cell>
          <cell r="GR303">
            <v>102173</v>
          </cell>
          <cell r="GS303">
            <v>112297</v>
          </cell>
          <cell r="GT303">
            <v>0</v>
          </cell>
          <cell r="GU303">
            <v>420750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17004816</v>
          </cell>
          <cell r="HA303">
            <v>0</v>
          </cell>
          <cell r="HB303">
            <v>0</v>
          </cell>
          <cell r="HC303">
            <v>0</v>
          </cell>
          <cell r="HD303">
            <v>0</v>
          </cell>
          <cell r="HE303">
            <v>0</v>
          </cell>
          <cell r="HF303">
            <v>815444</v>
          </cell>
          <cell r="HG303">
            <v>0</v>
          </cell>
          <cell r="HH303">
            <v>86992</v>
          </cell>
          <cell r="HI303">
            <v>337292</v>
          </cell>
          <cell r="HJ303">
            <v>0</v>
          </cell>
          <cell r="HK303">
            <v>0</v>
          </cell>
          <cell r="HL303">
            <v>0</v>
          </cell>
          <cell r="HM303">
            <v>0</v>
          </cell>
          <cell r="HN303">
            <v>12414510</v>
          </cell>
          <cell r="HO303">
            <v>0</v>
          </cell>
          <cell r="HP303">
            <v>371634</v>
          </cell>
          <cell r="HQ303">
            <v>1644732</v>
          </cell>
          <cell r="HR303">
            <v>613156</v>
          </cell>
          <cell r="HS303">
            <v>0</v>
          </cell>
          <cell r="HT303">
            <v>105858</v>
          </cell>
          <cell r="HU303">
            <v>116366</v>
          </cell>
          <cell r="HV303">
            <v>0</v>
          </cell>
          <cell r="HW303">
            <v>433927</v>
          </cell>
          <cell r="HX303">
            <v>0</v>
          </cell>
          <cell r="HY303">
            <v>0</v>
          </cell>
          <cell r="HZ303">
            <v>0</v>
          </cell>
          <cell r="IA303">
            <v>-1979</v>
          </cell>
          <cell r="IB303">
            <v>17575351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835124</v>
          </cell>
          <cell r="II303">
            <v>0</v>
          </cell>
          <cell r="IJ303">
            <v>105969</v>
          </cell>
          <cell r="IK303">
            <v>332123</v>
          </cell>
          <cell r="IL303">
            <v>0</v>
          </cell>
          <cell r="IM303">
            <v>0</v>
          </cell>
          <cell r="IN303">
            <v>0</v>
          </cell>
          <cell r="IO303">
            <v>0</v>
          </cell>
          <cell r="IP303">
            <v>17575351</v>
          </cell>
          <cell r="IQ303">
            <v>0</v>
          </cell>
          <cell r="IR303">
            <v>0.4</v>
          </cell>
          <cell r="IS303">
            <v>25.44</v>
          </cell>
          <cell r="IT303">
            <v>77</v>
          </cell>
          <cell r="IU303">
            <v>8.8350000000000009</v>
          </cell>
          <cell r="IV303">
            <v>14.4</v>
          </cell>
          <cell r="IW303">
            <v>1648</v>
          </cell>
          <cell r="IX303">
            <v>0</v>
          </cell>
          <cell r="IY303">
            <v>33.5</v>
          </cell>
          <cell r="IZ303">
            <v>0</v>
          </cell>
          <cell r="JA303">
            <v>0</v>
          </cell>
          <cell r="JB303">
            <v>0</v>
          </cell>
          <cell r="JC303">
            <v>709</v>
          </cell>
          <cell r="JD303">
            <v>705</v>
          </cell>
          <cell r="JE303">
            <v>0</v>
          </cell>
          <cell r="JF303">
            <v>0</v>
          </cell>
          <cell r="JG303">
            <v>2.13</v>
          </cell>
          <cell r="JH303">
            <v>215.42</v>
          </cell>
          <cell r="JI303">
            <v>49.32</v>
          </cell>
          <cell r="JJ303">
            <v>84.74</v>
          </cell>
          <cell r="JK303">
            <v>81.36</v>
          </cell>
          <cell r="JL303">
            <v>47.95</v>
          </cell>
          <cell r="JM303">
            <v>88.36</v>
          </cell>
          <cell r="JN303">
            <v>93.6</v>
          </cell>
          <cell r="JO303">
            <v>229.91</v>
          </cell>
          <cell r="JP303">
            <v>27.39</v>
          </cell>
          <cell r="JQ303">
            <v>15.79</v>
          </cell>
          <cell r="JR303">
            <v>83</v>
          </cell>
          <cell r="JS303">
            <v>0.9</v>
          </cell>
          <cell r="JT303">
            <v>7635</v>
          </cell>
          <cell r="JU303">
            <v>8.2119999999999997</v>
          </cell>
          <cell r="JV303">
            <v>23681</v>
          </cell>
          <cell r="JW303">
            <v>1626</v>
          </cell>
          <cell r="JX303">
            <v>2.621</v>
          </cell>
          <cell r="JY303">
            <v>20011</v>
          </cell>
          <cell r="JZ303">
            <v>17689</v>
          </cell>
          <cell r="KA303">
            <v>727</v>
          </cell>
          <cell r="KB303">
            <v>1648</v>
          </cell>
          <cell r="KC303">
            <v>7826</v>
          </cell>
          <cell r="KD303">
            <v>12897248</v>
          </cell>
          <cell r="KE303">
            <v>0</v>
          </cell>
          <cell r="KF303">
            <v>402194</v>
          </cell>
          <cell r="KG303">
            <v>1799276</v>
          </cell>
        </row>
        <row r="304">
          <cell r="E304">
            <v>6795</v>
          </cell>
          <cell r="F304">
            <v>6795</v>
          </cell>
          <cell r="G304" t="str">
            <v>WATERLOO</v>
          </cell>
          <cell r="H304" t="str">
            <v>Waterloo</v>
          </cell>
          <cell r="I304">
            <v>0</v>
          </cell>
          <cell r="J304">
            <v>0</v>
          </cell>
          <cell r="K304">
            <v>0</v>
          </cell>
          <cell r="L304">
            <v>6795</v>
          </cell>
          <cell r="M304">
            <v>39364660</v>
          </cell>
          <cell r="N304">
            <v>1205311</v>
          </cell>
          <cell r="O304">
            <v>0</v>
          </cell>
          <cell r="P304">
            <v>1388000</v>
          </cell>
          <cell r="Q304">
            <v>1998000</v>
          </cell>
          <cell r="R304">
            <v>96000</v>
          </cell>
          <cell r="S304">
            <v>1295000</v>
          </cell>
          <cell r="T304">
            <v>655000</v>
          </cell>
          <cell r="U304">
            <v>0</v>
          </cell>
          <cell r="V304">
            <v>104322923</v>
          </cell>
          <cell r="W304">
            <v>514233</v>
          </cell>
          <cell r="X304">
            <v>16599335</v>
          </cell>
          <cell r="Y304">
            <v>0</v>
          </cell>
          <cell r="Z304">
            <v>4850000</v>
          </cell>
          <cell r="AA304">
            <v>16360000</v>
          </cell>
          <cell r="AB304">
            <v>188648462</v>
          </cell>
          <cell r="AC304">
            <v>65000000</v>
          </cell>
          <cell r="AD304">
            <v>9646400</v>
          </cell>
          <cell r="AE304">
            <v>3000</v>
          </cell>
          <cell r="AF304">
            <v>263297862</v>
          </cell>
          <cell r="AG304">
            <v>46647491</v>
          </cell>
          <cell r="AH304">
            <v>309945353</v>
          </cell>
          <cell r="AI304">
            <v>105390000</v>
          </cell>
          <cell r="AJ304">
            <v>6348600</v>
          </cell>
          <cell r="AK304">
            <v>7446800</v>
          </cell>
          <cell r="AL304">
            <v>3936000</v>
          </cell>
          <cell r="AM304">
            <v>10089300</v>
          </cell>
          <cell r="AN304">
            <v>6968250</v>
          </cell>
          <cell r="AO304">
            <v>15708800</v>
          </cell>
          <cell r="AP304">
            <v>5204600</v>
          </cell>
          <cell r="AQ304">
            <v>0</v>
          </cell>
          <cell r="AR304">
            <v>55702350</v>
          </cell>
          <cell r="AS304">
            <v>9893350</v>
          </cell>
          <cell r="AT304">
            <v>61670000</v>
          </cell>
          <cell r="AU304">
            <v>9310400</v>
          </cell>
          <cell r="AV304">
            <v>6594256</v>
          </cell>
          <cell r="AW304">
            <v>77574656</v>
          </cell>
          <cell r="AX304">
            <v>248560356</v>
          </cell>
          <cell r="AY304">
            <v>0</v>
          </cell>
          <cell r="AZ304">
            <v>248560356</v>
          </cell>
          <cell r="BA304">
            <v>61384997</v>
          </cell>
          <cell r="BB304">
            <v>309945353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2025</v>
          </cell>
          <cell r="CA304">
            <v>2029</v>
          </cell>
          <cell r="CB304">
            <v>10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2018</v>
          </cell>
          <cell r="CO304">
            <v>2027</v>
          </cell>
          <cell r="CP304">
            <v>0.67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8398628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2306668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26316316</v>
          </cell>
          <cell r="DY304">
            <v>4819973</v>
          </cell>
          <cell r="DZ304">
            <v>0</v>
          </cell>
          <cell r="EA304">
            <v>0</v>
          </cell>
          <cell r="EB304">
            <v>0</v>
          </cell>
          <cell r="EC304">
            <v>2000000</v>
          </cell>
          <cell r="ED304">
            <v>0</v>
          </cell>
          <cell r="EE304">
            <v>0</v>
          </cell>
          <cell r="EF304">
            <v>33136289</v>
          </cell>
          <cell r="EG304">
            <v>3950000</v>
          </cell>
          <cell r="EH304">
            <v>0</v>
          </cell>
          <cell r="EI304">
            <v>28316316</v>
          </cell>
          <cell r="EJ304">
            <v>0</v>
          </cell>
          <cell r="EK304">
            <v>2306668</v>
          </cell>
          <cell r="EL304">
            <v>2306668</v>
          </cell>
          <cell r="EM304">
            <v>1136120</v>
          </cell>
          <cell r="EN304">
            <v>3442788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40529071</v>
          </cell>
          <cell r="EV304">
            <v>0</v>
          </cell>
          <cell r="EW304">
            <v>11.550459999999999</v>
          </cell>
          <cell r="EX304">
            <v>1.41594</v>
          </cell>
          <cell r="EY304">
            <v>0</v>
          </cell>
          <cell r="EZ304">
            <v>0</v>
          </cell>
          <cell r="FA304">
            <v>0.67</v>
          </cell>
          <cell r="FB304">
            <v>0.33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13.9664</v>
          </cell>
          <cell r="FH304">
            <v>0</v>
          </cell>
          <cell r="FI304">
            <v>0</v>
          </cell>
          <cell r="FJ304">
            <v>10.15044</v>
          </cell>
          <cell r="FK304">
            <v>1.40002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120044583</v>
          </cell>
          <cell r="GK304">
            <v>7413</v>
          </cell>
          <cell r="GL304">
            <v>79170099</v>
          </cell>
          <cell r="GM304">
            <v>0</v>
          </cell>
          <cell r="GN304">
            <v>2424518</v>
          </cell>
          <cell r="GO304">
            <v>16682734</v>
          </cell>
          <cell r="GP304">
            <v>4235213</v>
          </cell>
          <cell r="GQ304">
            <v>0</v>
          </cell>
          <cell r="GR304">
            <v>717001</v>
          </cell>
          <cell r="GS304">
            <v>799623</v>
          </cell>
          <cell r="GT304">
            <v>0</v>
          </cell>
          <cell r="GU304">
            <v>3859182</v>
          </cell>
          <cell r="GV304">
            <v>0</v>
          </cell>
          <cell r="GW304">
            <v>0</v>
          </cell>
          <cell r="GX304">
            <v>0</v>
          </cell>
          <cell r="GY304">
            <v>11072</v>
          </cell>
          <cell r="GZ304">
            <v>120044583</v>
          </cell>
          <cell r="HA304">
            <v>0</v>
          </cell>
          <cell r="HB304">
            <v>0</v>
          </cell>
          <cell r="HC304">
            <v>0</v>
          </cell>
          <cell r="HD304">
            <v>0</v>
          </cell>
          <cell r="HE304">
            <v>0</v>
          </cell>
          <cell r="HF304">
            <v>4885587</v>
          </cell>
          <cell r="HG304">
            <v>0</v>
          </cell>
          <cell r="HH304">
            <v>602136</v>
          </cell>
          <cell r="HI304">
            <v>1716110</v>
          </cell>
          <cell r="HJ304">
            <v>0</v>
          </cell>
          <cell r="HK304">
            <v>0</v>
          </cell>
          <cell r="HL304">
            <v>0</v>
          </cell>
          <cell r="HM304">
            <v>0</v>
          </cell>
          <cell r="HN304">
            <v>81483011</v>
          </cell>
          <cell r="HO304">
            <v>0</v>
          </cell>
          <cell r="HP304">
            <v>2635335</v>
          </cell>
          <cell r="HQ304">
            <v>17504230</v>
          </cell>
          <cell r="HR304">
            <v>4372552</v>
          </cell>
          <cell r="HS304">
            <v>0</v>
          </cell>
          <cell r="HT304">
            <v>736209</v>
          </cell>
          <cell r="HU304">
            <v>820825</v>
          </cell>
          <cell r="HV304">
            <v>0</v>
          </cell>
          <cell r="HW304">
            <v>3955688</v>
          </cell>
          <cell r="HX304">
            <v>0</v>
          </cell>
          <cell r="HY304">
            <v>0</v>
          </cell>
          <cell r="HZ304">
            <v>0</v>
          </cell>
          <cell r="IA304">
            <v>-19274</v>
          </cell>
          <cell r="IB304">
            <v>123897995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4877573</v>
          </cell>
          <cell r="II304">
            <v>0</v>
          </cell>
          <cell r="IJ304">
            <v>711482</v>
          </cell>
          <cell r="IK304">
            <v>1924020</v>
          </cell>
          <cell r="IL304">
            <v>0</v>
          </cell>
          <cell r="IM304">
            <v>0</v>
          </cell>
          <cell r="IN304">
            <v>0</v>
          </cell>
          <cell r="IO304">
            <v>0</v>
          </cell>
          <cell r="IP304">
            <v>123897995</v>
          </cell>
          <cell r="IQ304">
            <v>0</v>
          </cell>
          <cell r="IR304">
            <v>12.6</v>
          </cell>
          <cell r="IS304">
            <v>68.87</v>
          </cell>
          <cell r="IT304">
            <v>1125</v>
          </cell>
          <cell r="IU304">
            <v>74.075000000000003</v>
          </cell>
          <cell r="IV304">
            <v>202.22</v>
          </cell>
          <cell r="IW304">
            <v>10731.7</v>
          </cell>
          <cell r="IX304">
            <v>0</v>
          </cell>
          <cell r="IY304">
            <v>233</v>
          </cell>
          <cell r="IZ304">
            <v>0</v>
          </cell>
          <cell r="JA304">
            <v>0</v>
          </cell>
          <cell r="JB304">
            <v>0</v>
          </cell>
          <cell r="JC304">
            <v>5507</v>
          </cell>
          <cell r="JD304">
            <v>5490</v>
          </cell>
          <cell r="JE304">
            <v>-1.5</v>
          </cell>
          <cell r="JF304">
            <v>-11453</v>
          </cell>
          <cell r="JG304">
            <v>16.100000000000001</v>
          </cell>
          <cell r="JH304">
            <v>2292.63</v>
          </cell>
          <cell r="JI304">
            <v>875.43</v>
          </cell>
          <cell r="JJ304">
            <v>877.92</v>
          </cell>
          <cell r="JK304">
            <v>539.28</v>
          </cell>
          <cell r="JL304">
            <v>790.49</v>
          </cell>
          <cell r="JM304">
            <v>956.81</v>
          </cell>
          <cell r="JN304">
            <v>552.24</v>
          </cell>
          <cell r="JO304">
            <v>2299.54</v>
          </cell>
          <cell r="JP304">
            <v>60.41</v>
          </cell>
          <cell r="JQ304">
            <v>214.85</v>
          </cell>
          <cell r="JR304">
            <v>1222</v>
          </cell>
          <cell r="JS304">
            <v>20.5</v>
          </cell>
          <cell r="JT304">
            <v>7635</v>
          </cell>
          <cell r="JU304">
            <v>75.093000000000004</v>
          </cell>
          <cell r="JV304">
            <v>119008</v>
          </cell>
          <cell r="JW304">
            <v>10672.3</v>
          </cell>
          <cell r="JX304">
            <v>-1</v>
          </cell>
          <cell r="JY304">
            <v>-7635</v>
          </cell>
          <cell r="JZ304">
            <v>-6749</v>
          </cell>
          <cell r="KA304">
            <v>5564</v>
          </cell>
          <cell r="KB304">
            <v>10731.7</v>
          </cell>
          <cell r="KC304">
            <v>7826</v>
          </cell>
          <cell r="KD304">
            <v>83986284</v>
          </cell>
          <cell r="KE304">
            <v>0</v>
          </cell>
          <cell r="KF304">
            <v>2741863</v>
          </cell>
          <cell r="KG304">
            <v>17996200</v>
          </cell>
        </row>
        <row r="305">
          <cell r="E305">
            <v>6822</v>
          </cell>
          <cell r="F305">
            <v>6822</v>
          </cell>
          <cell r="G305" t="str">
            <v>WAUKEE</v>
          </cell>
          <cell r="H305" t="str">
            <v>Waukee</v>
          </cell>
          <cell r="I305">
            <v>0</v>
          </cell>
          <cell r="J305">
            <v>0</v>
          </cell>
          <cell r="K305">
            <v>0</v>
          </cell>
          <cell r="L305">
            <v>6822</v>
          </cell>
          <cell r="M305">
            <v>120417810</v>
          </cell>
          <cell r="N305">
            <v>867618</v>
          </cell>
          <cell r="O305">
            <v>0</v>
          </cell>
          <cell r="P305">
            <v>2500000</v>
          </cell>
          <cell r="Q305">
            <v>5540000</v>
          </cell>
          <cell r="R305">
            <v>5800000</v>
          </cell>
          <cell r="S305">
            <v>2015000</v>
          </cell>
          <cell r="T305">
            <v>5700000</v>
          </cell>
          <cell r="U305">
            <v>0</v>
          </cell>
          <cell r="V305">
            <v>97592778</v>
          </cell>
          <cell r="W305">
            <v>364054</v>
          </cell>
          <cell r="X305">
            <v>19375000</v>
          </cell>
          <cell r="Y305">
            <v>0</v>
          </cell>
          <cell r="Z305">
            <v>400000</v>
          </cell>
          <cell r="AA305">
            <v>7600000</v>
          </cell>
          <cell r="AB305">
            <v>268172260</v>
          </cell>
          <cell r="AC305">
            <v>45000000</v>
          </cell>
          <cell r="AD305">
            <v>14089000</v>
          </cell>
          <cell r="AE305">
            <v>0</v>
          </cell>
          <cell r="AF305">
            <v>327261260</v>
          </cell>
          <cell r="AG305">
            <v>101878463</v>
          </cell>
          <cell r="AH305">
            <v>429139723</v>
          </cell>
          <cell r="AI305">
            <v>121900000</v>
          </cell>
          <cell r="AJ305">
            <v>7000000</v>
          </cell>
          <cell r="AK305">
            <v>14750000</v>
          </cell>
          <cell r="AL305">
            <v>625000</v>
          </cell>
          <cell r="AM305">
            <v>10500000</v>
          </cell>
          <cell r="AN305">
            <v>7110000</v>
          </cell>
          <cell r="AO305">
            <v>18500000</v>
          </cell>
          <cell r="AP305">
            <v>9575000</v>
          </cell>
          <cell r="AQ305">
            <v>0</v>
          </cell>
          <cell r="AR305">
            <v>68060000</v>
          </cell>
          <cell r="AS305">
            <v>12225000</v>
          </cell>
          <cell r="AT305">
            <v>89000000</v>
          </cell>
          <cell r="AU305">
            <v>43829969</v>
          </cell>
          <cell r="AV305">
            <v>7536419</v>
          </cell>
          <cell r="AW305">
            <v>140366388</v>
          </cell>
          <cell r="AX305">
            <v>342551388</v>
          </cell>
          <cell r="AY305">
            <v>14089000</v>
          </cell>
          <cell r="AZ305">
            <v>356640388</v>
          </cell>
          <cell r="BA305">
            <v>72499335</v>
          </cell>
          <cell r="BB305">
            <v>429139723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2022</v>
          </cell>
          <cell r="CA305">
            <v>2026</v>
          </cell>
          <cell r="CB305">
            <v>10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2017</v>
          </cell>
          <cell r="CO305">
            <v>2026</v>
          </cell>
          <cell r="CP305">
            <v>1.34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4.05</v>
          </cell>
          <cell r="CY305">
            <v>0</v>
          </cell>
          <cell r="CZ305">
            <v>0</v>
          </cell>
          <cell r="DA305">
            <v>10701272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10114372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51404744</v>
          </cell>
          <cell r="DY305">
            <v>8155439</v>
          </cell>
          <cell r="DZ305">
            <v>0</v>
          </cell>
          <cell r="EA305">
            <v>0</v>
          </cell>
          <cell r="EB305">
            <v>0</v>
          </cell>
          <cell r="EC305">
            <v>18162975</v>
          </cell>
          <cell r="ED305">
            <v>0</v>
          </cell>
          <cell r="EE305">
            <v>0</v>
          </cell>
          <cell r="EF305">
            <v>77723158</v>
          </cell>
          <cell r="EG305">
            <v>992500</v>
          </cell>
          <cell r="EH305">
            <v>0</v>
          </cell>
          <cell r="EI305">
            <v>69567719</v>
          </cell>
          <cell r="EJ305">
            <v>5033650</v>
          </cell>
          <cell r="EK305">
            <v>5080722</v>
          </cell>
          <cell r="EL305">
            <v>10114372</v>
          </cell>
          <cell r="EM305">
            <v>2490853</v>
          </cell>
          <cell r="EN305">
            <v>12605225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29965875</v>
          </cell>
          <cell r="ET305">
            <v>0</v>
          </cell>
          <cell r="EU305">
            <v>121286677</v>
          </cell>
          <cell r="EV305">
            <v>0</v>
          </cell>
          <cell r="EW305">
            <v>12.008369999999999</v>
          </cell>
          <cell r="EX305">
            <v>0.15590000000000001</v>
          </cell>
          <cell r="EY305">
            <v>0</v>
          </cell>
          <cell r="EZ305">
            <v>0</v>
          </cell>
          <cell r="FA305">
            <v>1.34</v>
          </cell>
          <cell r="FB305">
            <v>0.33</v>
          </cell>
          <cell r="FC305">
            <v>0</v>
          </cell>
          <cell r="FD305">
            <v>0</v>
          </cell>
          <cell r="FE305">
            <v>3.9700199999999999</v>
          </cell>
          <cell r="FF305">
            <v>0</v>
          </cell>
          <cell r="FG305">
            <v>17.804290000000002</v>
          </cell>
          <cell r="FH305">
            <v>0</v>
          </cell>
          <cell r="FI305">
            <v>0</v>
          </cell>
          <cell r="FJ305">
            <v>10.927899999999999</v>
          </cell>
          <cell r="FK305">
            <v>1.08047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127485969</v>
          </cell>
          <cell r="GK305">
            <v>7413</v>
          </cell>
          <cell r="GL305">
            <v>93520925</v>
          </cell>
          <cell r="GM305">
            <v>0</v>
          </cell>
          <cell r="GN305">
            <v>1879848</v>
          </cell>
          <cell r="GO305">
            <v>9068619</v>
          </cell>
          <cell r="GP305">
            <v>4375383</v>
          </cell>
          <cell r="GQ305">
            <v>0</v>
          </cell>
          <cell r="GR305">
            <v>831355</v>
          </cell>
          <cell r="GS305">
            <v>913068</v>
          </cell>
          <cell r="GT305">
            <v>0</v>
          </cell>
          <cell r="GU305">
            <v>3282278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127485969</v>
          </cell>
          <cell r="HA305">
            <v>0</v>
          </cell>
          <cell r="HB305">
            <v>0</v>
          </cell>
          <cell r="HC305">
            <v>0</v>
          </cell>
          <cell r="HD305">
            <v>0</v>
          </cell>
          <cell r="HE305">
            <v>0</v>
          </cell>
          <cell r="HF305">
            <v>7094498</v>
          </cell>
          <cell r="HG305">
            <v>0</v>
          </cell>
          <cell r="HH305">
            <v>161705</v>
          </cell>
          <cell r="HI305">
            <v>337292</v>
          </cell>
          <cell r="HJ305">
            <v>0</v>
          </cell>
          <cell r="HK305">
            <v>0</v>
          </cell>
          <cell r="HL305">
            <v>0</v>
          </cell>
          <cell r="HM305">
            <v>0</v>
          </cell>
          <cell r="HN305">
            <v>100430027</v>
          </cell>
          <cell r="HO305">
            <v>0</v>
          </cell>
          <cell r="HP305">
            <v>2077140</v>
          </cell>
          <cell r="HQ305">
            <v>10574780</v>
          </cell>
          <cell r="HR305">
            <v>4737950</v>
          </cell>
          <cell r="HS305">
            <v>0</v>
          </cell>
          <cell r="HT305">
            <v>894307</v>
          </cell>
          <cell r="HU305">
            <v>982382</v>
          </cell>
          <cell r="HV305">
            <v>0</v>
          </cell>
          <cell r="HW305">
            <v>3510355</v>
          </cell>
          <cell r="HX305">
            <v>0</v>
          </cell>
          <cell r="HY305">
            <v>0</v>
          </cell>
          <cell r="HZ305">
            <v>0</v>
          </cell>
          <cell r="IA305">
            <v>-23455</v>
          </cell>
          <cell r="IB305">
            <v>137864882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7749181</v>
          </cell>
          <cell r="II305">
            <v>0</v>
          </cell>
          <cell r="IJ305">
            <v>153289</v>
          </cell>
          <cell r="IK305">
            <v>839850</v>
          </cell>
          <cell r="IL305">
            <v>0</v>
          </cell>
          <cell r="IM305">
            <v>0</v>
          </cell>
          <cell r="IN305">
            <v>0</v>
          </cell>
          <cell r="IO305">
            <v>0</v>
          </cell>
          <cell r="IP305">
            <v>137864882</v>
          </cell>
          <cell r="IQ305">
            <v>0</v>
          </cell>
          <cell r="IR305">
            <v>0.5</v>
          </cell>
          <cell r="IS305">
            <v>118.47</v>
          </cell>
          <cell r="IT305">
            <v>1262</v>
          </cell>
          <cell r="IU305">
            <v>42.314999999999998</v>
          </cell>
          <cell r="IV305">
            <v>111.27</v>
          </cell>
          <cell r="IW305">
            <v>13674</v>
          </cell>
          <cell r="IX305">
            <v>0</v>
          </cell>
          <cell r="IY305">
            <v>116.5</v>
          </cell>
          <cell r="IZ305">
            <v>0</v>
          </cell>
          <cell r="JA305">
            <v>0</v>
          </cell>
          <cell r="JB305">
            <v>0</v>
          </cell>
          <cell r="JC305">
            <v>0</v>
          </cell>
          <cell r="JD305">
            <v>0</v>
          </cell>
          <cell r="JE305">
            <v>0</v>
          </cell>
          <cell r="JF305">
            <v>0</v>
          </cell>
          <cell r="JG305">
            <v>0</v>
          </cell>
          <cell r="JH305">
            <v>1385.04</v>
          </cell>
          <cell r="JI305">
            <v>442.51</v>
          </cell>
          <cell r="JJ305">
            <v>463.73</v>
          </cell>
          <cell r="JK305">
            <v>478.8</v>
          </cell>
          <cell r="JL305">
            <v>495.94</v>
          </cell>
          <cell r="JM305">
            <v>508.51</v>
          </cell>
          <cell r="JN305">
            <v>526.32000000000005</v>
          </cell>
          <cell r="JO305">
            <v>1530.77</v>
          </cell>
          <cell r="JP305">
            <v>121.67</v>
          </cell>
          <cell r="JQ305">
            <v>139.62</v>
          </cell>
          <cell r="JR305">
            <v>1308</v>
          </cell>
          <cell r="JS305">
            <v>0.3</v>
          </cell>
          <cell r="JT305">
            <v>7635</v>
          </cell>
          <cell r="JU305">
            <v>45.225999999999999</v>
          </cell>
          <cell r="JV305">
            <v>214</v>
          </cell>
          <cell r="JW305">
            <v>13153.9</v>
          </cell>
          <cell r="JX305">
            <v>0.99399999999999999</v>
          </cell>
          <cell r="JY305">
            <v>7589</v>
          </cell>
          <cell r="JZ305">
            <v>6709</v>
          </cell>
          <cell r="KA305">
            <v>0</v>
          </cell>
          <cell r="KB305">
            <v>13674</v>
          </cell>
          <cell r="KC305">
            <v>7826</v>
          </cell>
          <cell r="KD305">
            <v>107012724</v>
          </cell>
          <cell r="KE305">
            <v>0</v>
          </cell>
          <cell r="KF305">
            <v>2398794</v>
          </cell>
          <cell r="KG305">
            <v>11979806</v>
          </cell>
        </row>
        <row r="306">
          <cell r="E306">
            <v>6840</v>
          </cell>
          <cell r="F306">
            <v>6840</v>
          </cell>
          <cell r="G306" t="str">
            <v>WAVERLY-SHELL ROCK</v>
          </cell>
          <cell r="H306" t="str">
            <v>Waverly-Shell Rock</v>
          </cell>
          <cell r="I306">
            <v>0</v>
          </cell>
          <cell r="J306">
            <v>0</v>
          </cell>
          <cell r="K306">
            <v>0</v>
          </cell>
          <cell r="L306">
            <v>6840</v>
          </cell>
          <cell r="M306">
            <v>11102605</v>
          </cell>
          <cell r="N306">
            <v>265927</v>
          </cell>
          <cell r="O306">
            <v>1130146</v>
          </cell>
          <cell r="P306">
            <v>1900000</v>
          </cell>
          <cell r="Q306">
            <v>438600</v>
          </cell>
          <cell r="R306">
            <v>930000</v>
          </cell>
          <cell r="S306">
            <v>834000</v>
          </cell>
          <cell r="T306">
            <v>1805250</v>
          </cell>
          <cell r="U306">
            <v>0</v>
          </cell>
          <cell r="V306">
            <v>17649759</v>
          </cell>
          <cell r="W306">
            <v>72418</v>
          </cell>
          <cell r="X306">
            <v>2802000</v>
          </cell>
          <cell r="Y306">
            <v>0</v>
          </cell>
          <cell r="Z306">
            <v>180000</v>
          </cell>
          <cell r="AA306">
            <v>1270000</v>
          </cell>
          <cell r="AB306">
            <v>40380705</v>
          </cell>
          <cell r="AC306">
            <v>0</v>
          </cell>
          <cell r="AD306">
            <v>1713600</v>
          </cell>
          <cell r="AE306">
            <v>0</v>
          </cell>
          <cell r="AF306">
            <v>42094305</v>
          </cell>
          <cell r="AG306">
            <v>17461572</v>
          </cell>
          <cell r="AH306">
            <v>59555877</v>
          </cell>
          <cell r="AI306">
            <v>24345000</v>
          </cell>
          <cell r="AJ306">
            <v>1160000</v>
          </cell>
          <cell r="AK306">
            <v>2520000</v>
          </cell>
          <cell r="AL306">
            <v>753000</v>
          </cell>
          <cell r="AM306">
            <v>1461000</v>
          </cell>
          <cell r="AN306">
            <v>727000</v>
          </cell>
          <cell r="AO306">
            <v>2645000</v>
          </cell>
          <cell r="AP306">
            <v>1255000</v>
          </cell>
          <cell r="AQ306">
            <v>0</v>
          </cell>
          <cell r="AR306">
            <v>10521000</v>
          </cell>
          <cell r="AS306">
            <v>1640000</v>
          </cell>
          <cell r="AT306">
            <v>5000000</v>
          </cell>
          <cell r="AU306">
            <v>4054600</v>
          </cell>
          <cell r="AV306">
            <v>1262687</v>
          </cell>
          <cell r="AW306">
            <v>10317287</v>
          </cell>
          <cell r="AX306">
            <v>46823287</v>
          </cell>
          <cell r="AY306">
            <v>1713600</v>
          </cell>
          <cell r="AZ306">
            <v>48536887</v>
          </cell>
          <cell r="BA306">
            <v>11018990</v>
          </cell>
          <cell r="BB306">
            <v>59555877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20</v>
          </cell>
          <cell r="BZ306">
            <v>2025</v>
          </cell>
          <cell r="CA306">
            <v>2029</v>
          </cell>
          <cell r="CB306">
            <v>10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2.7</v>
          </cell>
          <cell r="CY306">
            <v>0</v>
          </cell>
          <cell r="CZ306">
            <v>6</v>
          </cell>
          <cell r="DA306">
            <v>1708964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6753395</v>
          </cell>
          <cell r="DY306">
            <v>113145</v>
          </cell>
          <cell r="DZ306">
            <v>0</v>
          </cell>
          <cell r="EA306">
            <v>0</v>
          </cell>
          <cell r="EB306">
            <v>0</v>
          </cell>
          <cell r="EC306">
            <v>919787</v>
          </cell>
          <cell r="ED306">
            <v>0</v>
          </cell>
          <cell r="EE306">
            <v>0</v>
          </cell>
          <cell r="EF306">
            <v>7786327</v>
          </cell>
          <cell r="EG306">
            <v>625000</v>
          </cell>
          <cell r="EH306">
            <v>0</v>
          </cell>
          <cell r="EI306">
            <v>7673182</v>
          </cell>
          <cell r="EJ306">
            <v>0</v>
          </cell>
          <cell r="EK306">
            <v>0</v>
          </cell>
          <cell r="EL306">
            <v>0</v>
          </cell>
          <cell r="EM306">
            <v>321093</v>
          </cell>
          <cell r="EN306">
            <v>321093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2627000</v>
          </cell>
          <cell r="ET306">
            <v>0</v>
          </cell>
          <cell r="EU306">
            <v>11359413</v>
          </cell>
          <cell r="EV306">
            <v>0</v>
          </cell>
          <cell r="EW306">
            <v>9.4728499999999993</v>
          </cell>
          <cell r="EX306">
            <v>0.76212000000000002</v>
          </cell>
          <cell r="EY306">
            <v>0</v>
          </cell>
          <cell r="EZ306">
            <v>0</v>
          </cell>
          <cell r="FA306">
            <v>0</v>
          </cell>
          <cell r="FB306">
            <v>0.33</v>
          </cell>
          <cell r="FC306">
            <v>0</v>
          </cell>
          <cell r="FD306">
            <v>0</v>
          </cell>
          <cell r="FE306">
            <v>2.6998700000000002</v>
          </cell>
          <cell r="FF306">
            <v>0</v>
          </cell>
          <cell r="FG306">
            <v>13.26484</v>
          </cell>
          <cell r="FH306">
            <v>0</v>
          </cell>
          <cell r="FI306">
            <v>0</v>
          </cell>
          <cell r="FJ306">
            <v>9.3565699999999996</v>
          </cell>
          <cell r="FK306">
            <v>0.11627999999999999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22259225</v>
          </cell>
          <cell r="GK306">
            <v>7413</v>
          </cell>
          <cell r="GL306">
            <v>16072867</v>
          </cell>
          <cell r="GM306">
            <v>0</v>
          </cell>
          <cell r="GN306">
            <v>212331</v>
          </cell>
          <cell r="GO306">
            <v>1933533</v>
          </cell>
          <cell r="GP306">
            <v>795604</v>
          </cell>
          <cell r="GQ306">
            <v>0</v>
          </cell>
          <cell r="GR306">
            <v>138426</v>
          </cell>
          <cell r="GS306">
            <v>154377</v>
          </cell>
          <cell r="GT306">
            <v>0</v>
          </cell>
          <cell r="GU306">
            <v>391740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22259225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1163033</v>
          </cell>
          <cell r="HG306">
            <v>0</v>
          </cell>
          <cell r="HH306">
            <v>99938</v>
          </cell>
          <cell r="HI306">
            <v>344705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16780203</v>
          </cell>
          <cell r="HO306">
            <v>0</v>
          </cell>
          <cell r="HP306">
            <v>231921</v>
          </cell>
          <cell r="HQ306">
            <v>2123217</v>
          </cell>
          <cell r="HR306">
            <v>835019</v>
          </cell>
          <cell r="HS306">
            <v>0</v>
          </cell>
          <cell r="HT306">
            <v>144493</v>
          </cell>
          <cell r="HU306">
            <v>161100</v>
          </cell>
          <cell r="HV306">
            <v>0</v>
          </cell>
          <cell r="HW306">
            <v>407307</v>
          </cell>
          <cell r="HX306">
            <v>0</v>
          </cell>
          <cell r="HY306">
            <v>0</v>
          </cell>
          <cell r="HZ306">
            <v>0</v>
          </cell>
          <cell r="IA306">
            <v>7413</v>
          </cell>
          <cell r="IB306">
            <v>23349858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1200959</v>
          </cell>
          <cell r="II306">
            <v>0</v>
          </cell>
          <cell r="IJ306">
            <v>116224</v>
          </cell>
          <cell r="IK306">
            <v>381861</v>
          </cell>
          <cell r="IL306">
            <v>0</v>
          </cell>
          <cell r="IM306">
            <v>0</v>
          </cell>
          <cell r="IN306">
            <v>0</v>
          </cell>
          <cell r="IO306">
            <v>0</v>
          </cell>
          <cell r="IP306">
            <v>23349858</v>
          </cell>
          <cell r="IQ306">
            <v>0</v>
          </cell>
          <cell r="IR306">
            <v>1.2</v>
          </cell>
          <cell r="IS306">
            <v>21.3</v>
          </cell>
          <cell r="IT306">
            <v>116</v>
          </cell>
          <cell r="IU306">
            <v>8.1359999999999992</v>
          </cell>
          <cell r="IV306">
            <v>0.94</v>
          </cell>
          <cell r="IW306">
            <v>2183.6999999999998</v>
          </cell>
          <cell r="IX306">
            <v>0</v>
          </cell>
          <cell r="IY306">
            <v>49.5</v>
          </cell>
          <cell r="IZ306">
            <v>0</v>
          </cell>
          <cell r="JA306">
            <v>0</v>
          </cell>
          <cell r="JB306">
            <v>0</v>
          </cell>
          <cell r="JC306">
            <v>1052</v>
          </cell>
          <cell r="JD306">
            <v>1032</v>
          </cell>
          <cell r="JE306">
            <v>0</v>
          </cell>
          <cell r="JF306">
            <v>0</v>
          </cell>
          <cell r="JG306">
            <v>3.05</v>
          </cell>
          <cell r="JH306">
            <v>278.08999999999997</v>
          </cell>
          <cell r="JI306">
            <v>86.31</v>
          </cell>
          <cell r="JJ306">
            <v>116.18</v>
          </cell>
          <cell r="JK306">
            <v>75.599999999999994</v>
          </cell>
          <cell r="JL306">
            <v>89.05</v>
          </cell>
          <cell r="JM306">
            <v>113.77</v>
          </cell>
          <cell r="JN306">
            <v>82.8</v>
          </cell>
          <cell r="JO306">
            <v>285.62</v>
          </cell>
          <cell r="JP306">
            <v>23.51</v>
          </cell>
          <cell r="JQ306">
            <v>1.05</v>
          </cell>
          <cell r="JR306">
            <v>141</v>
          </cell>
          <cell r="JS306">
            <v>1.4</v>
          </cell>
          <cell r="JT306">
            <v>7635</v>
          </cell>
          <cell r="JU306">
            <v>7.9779999999999998</v>
          </cell>
          <cell r="JV306">
            <v>17562</v>
          </cell>
          <cell r="JW306">
            <v>2197.8000000000002</v>
          </cell>
          <cell r="JX306">
            <v>0</v>
          </cell>
          <cell r="JY306">
            <v>0</v>
          </cell>
          <cell r="JZ306">
            <v>0</v>
          </cell>
          <cell r="KA306">
            <v>1054</v>
          </cell>
          <cell r="KB306">
            <v>2183.6999999999998</v>
          </cell>
          <cell r="KC306">
            <v>7826</v>
          </cell>
          <cell r="KD306">
            <v>17089636</v>
          </cell>
          <cell r="KE306">
            <v>0</v>
          </cell>
          <cell r="KF306">
            <v>254642</v>
          </cell>
          <cell r="KG306">
            <v>2235262</v>
          </cell>
        </row>
        <row r="307">
          <cell r="E307">
            <v>6854</v>
          </cell>
          <cell r="F307">
            <v>6854</v>
          </cell>
          <cell r="G307" t="str">
            <v>WAYNE</v>
          </cell>
          <cell r="H307" t="str">
            <v>Wayne</v>
          </cell>
          <cell r="I307">
            <v>0</v>
          </cell>
          <cell r="J307">
            <v>0</v>
          </cell>
          <cell r="K307">
            <v>0</v>
          </cell>
          <cell r="L307">
            <v>6854</v>
          </cell>
          <cell r="M307">
            <v>3170773</v>
          </cell>
          <cell r="N307">
            <v>53996</v>
          </cell>
          <cell r="O307">
            <v>106935</v>
          </cell>
          <cell r="P307">
            <v>425000</v>
          </cell>
          <cell r="Q307">
            <v>106000</v>
          </cell>
          <cell r="R307">
            <v>0</v>
          </cell>
          <cell r="S307">
            <v>0</v>
          </cell>
          <cell r="T307">
            <v>652000</v>
          </cell>
          <cell r="U307">
            <v>0</v>
          </cell>
          <cell r="V307">
            <v>4245748</v>
          </cell>
          <cell r="W307">
            <v>13025</v>
          </cell>
          <cell r="X307">
            <v>68000</v>
          </cell>
          <cell r="Y307">
            <v>0</v>
          </cell>
          <cell r="Z307">
            <v>225000</v>
          </cell>
          <cell r="AA307">
            <v>450000</v>
          </cell>
          <cell r="AB307">
            <v>9516477</v>
          </cell>
          <cell r="AC307">
            <v>0</v>
          </cell>
          <cell r="AD307">
            <v>330000</v>
          </cell>
          <cell r="AE307">
            <v>0</v>
          </cell>
          <cell r="AF307">
            <v>9846477</v>
          </cell>
          <cell r="AG307">
            <v>7930676</v>
          </cell>
          <cell r="AH307">
            <v>17777153</v>
          </cell>
          <cell r="AI307">
            <v>6307600</v>
          </cell>
          <cell r="AJ307">
            <v>93600</v>
          </cell>
          <cell r="AK307">
            <v>228800</v>
          </cell>
          <cell r="AL307">
            <v>296400</v>
          </cell>
          <cell r="AM307">
            <v>395200</v>
          </cell>
          <cell r="AN307">
            <v>145600</v>
          </cell>
          <cell r="AO307">
            <v>676000</v>
          </cell>
          <cell r="AP307">
            <v>681200</v>
          </cell>
          <cell r="AQ307">
            <v>0</v>
          </cell>
          <cell r="AR307">
            <v>2516800</v>
          </cell>
          <cell r="AS307">
            <v>742000</v>
          </cell>
          <cell r="AT307">
            <v>526000</v>
          </cell>
          <cell r="AU307">
            <v>0</v>
          </cell>
          <cell r="AV307">
            <v>316040</v>
          </cell>
          <cell r="AW307">
            <v>842040</v>
          </cell>
          <cell r="AX307">
            <v>10408440</v>
          </cell>
          <cell r="AY307">
            <v>0</v>
          </cell>
          <cell r="AZ307">
            <v>10408440</v>
          </cell>
          <cell r="BA307">
            <v>7368713</v>
          </cell>
          <cell r="BB307">
            <v>17777153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20</v>
          </cell>
          <cell r="BZ307">
            <v>2024</v>
          </cell>
          <cell r="CA307">
            <v>2028</v>
          </cell>
          <cell r="CB307">
            <v>10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2.7</v>
          </cell>
          <cell r="CY307">
            <v>0</v>
          </cell>
          <cell r="CZ307">
            <v>3</v>
          </cell>
          <cell r="DA307">
            <v>446708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2392579</v>
          </cell>
          <cell r="DY307">
            <v>244886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2637465</v>
          </cell>
          <cell r="EG307">
            <v>485000</v>
          </cell>
          <cell r="EH307">
            <v>0</v>
          </cell>
          <cell r="EI307">
            <v>2392579</v>
          </cell>
          <cell r="EJ307">
            <v>0</v>
          </cell>
          <cell r="EK307">
            <v>0</v>
          </cell>
          <cell r="EL307">
            <v>0</v>
          </cell>
          <cell r="EM307">
            <v>102304</v>
          </cell>
          <cell r="EN307">
            <v>102304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3224770</v>
          </cell>
          <cell r="EV307">
            <v>0</v>
          </cell>
          <cell r="EW307">
            <v>8.5075900000000004</v>
          </cell>
          <cell r="EX307">
            <v>1.5644499999999999</v>
          </cell>
          <cell r="EY307">
            <v>0</v>
          </cell>
          <cell r="EZ307">
            <v>0</v>
          </cell>
          <cell r="FA307">
            <v>0</v>
          </cell>
          <cell r="FB307">
            <v>0.33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10.40204</v>
          </cell>
          <cell r="FH307">
            <v>0</v>
          </cell>
          <cell r="FI307">
            <v>0</v>
          </cell>
          <cell r="FJ307">
            <v>7.71767</v>
          </cell>
          <cell r="FK307">
            <v>0.78991999999999996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6141176</v>
          </cell>
          <cell r="GK307">
            <v>7413</v>
          </cell>
          <cell r="GL307">
            <v>4272853</v>
          </cell>
          <cell r="GM307">
            <v>0</v>
          </cell>
          <cell r="GN307">
            <v>131314</v>
          </cell>
          <cell r="GO307">
            <v>551972</v>
          </cell>
          <cell r="GP307">
            <v>209304</v>
          </cell>
          <cell r="GQ307">
            <v>0</v>
          </cell>
          <cell r="GR307">
            <v>34750</v>
          </cell>
          <cell r="GS307">
            <v>38189</v>
          </cell>
          <cell r="GT307">
            <v>0</v>
          </cell>
          <cell r="GU307">
            <v>189149</v>
          </cell>
          <cell r="GV307">
            <v>0</v>
          </cell>
          <cell r="GW307">
            <v>0</v>
          </cell>
          <cell r="GX307">
            <v>0</v>
          </cell>
          <cell r="GY307">
            <v>0</v>
          </cell>
          <cell r="GZ307">
            <v>6141176</v>
          </cell>
          <cell r="HA307">
            <v>0</v>
          </cell>
          <cell r="HB307">
            <v>0</v>
          </cell>
          <cell r="HC307">
            <v>0</v>
          </cell>
          <cell r="HD307">
            <v>0</v>
          </cell>
          <cell r="HE307">
            <v>0</v>
          </cell>
          <cell r="HF307">
            <v>342554</v>
          </cell>
          <cell r="HG307">
            <v>0</v>
          </cell>
          <cell r="HH307">
            <v>37350</v>
          </cell>
          <cell r="HI307">
            <v>118608</v>
          </cell>
          <cell r="HJ307">
            <v>0</v>
          </cell>
          <cell r="HK307">
            <v>0</v>
          </cell>
          <cell r="HL307">
            <v>0</v>
          </cell>
          <cell r="HM307">
            <v>0</v>
          </cell>
          <cell r="HN307">
            <v>4386308</v>
          </cell>
          <cell r="HO307">
            <v>0</v>
          </cell>
          <cell r="HP307">
            <v>92758</v>
          </cell>
          <cell r="HQ307">
            <v>614007</v>
          </cell>
          <cell r="HR307">
            <v>216975</v>
          </cell>
          <cell r="HS307">
            <v>0</v>
          </cell>
          <cell r="HT307">
            <v>35731</v>
          </cell>
          <cell r="HU307">
            <v>39273</v>
          </cell>
          <cell r="HV307">
            <v>0</v>
          </cell>
          <cell r="HW307">
            <v>193805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6302060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354107</v>
          </cell>
          <cell r="II307">
            <v>0</v>
          </cell>
          <cell r="IJ307">
            <v>45988</v>
          </cell>
          <cell r="IK307">
            <v>83985</v>
          </cell>
          <cell r="IL307">
            <v>0</v>
          </cell>
          <cell r="IM307">
            <v>0</v>
          </cell>
          <cell r="IN307">
            <v>0</v>
          </cell>
          <cell r="IO307">
            <v>0</v>
          </cell>
          <cell r="IP307">
            <v>6302060</v>
          </cell>
          <cell r="IQ307">
            <v>0</v>
          </cell>
          <cell r="IR307">
            <v>0</v>
          </cell>
          <cell r="IS307">
            <v>8.25</v>
          </cell>
          <cell r="IT307">
            <v>0</v>
          </cell>
          <cell r="IU307">
            <v>3.2690000000000001</v>
          </cell>
          <cell r="IV307">
            <v>0.63</v>
          </cell>
          <cell r="IW307">
            <v>570.79999999999995</v>
          </cell>
          <cell r="IX307">
            <v>0</v>
          </cell>
          <cell r="IY307">
            <v>16.5</v>
          </cell>
          <cell r="IZ307">
            <v>0</v>
          </cell>
          <cell r="JA307">
            <v>0</v>
          </cell>
          <cell r="JB307">
            <v>0</v>
          </cell>
          <cell r="JC307">
            <v>510</v>
          </cell>
          <cell r="JD307">
            <v>505</v>
          </cell>
          <cell r="JE307">
            <v>0</v>
          </cell>
          <cell r="JF307">
            <v>0</v>
          </cell>
          <cell r="JG307">
            <v>1.54</v>
          </cell>
          <cell r="JH307">
            <v>80.42</v>
          </cell>
          <cell r="JI307">
            <v>16.440000000000001</v>
          </cell>
          <cell r="JJ307">
            <v>15.74</v>
          </cell>
          <cell r="JK307">
            <v>48.24</v>
          </cell>
          <cell r="JL307">
            <v>24.66</v>
          </cell>
          <cell r="JM307">
            <v>18.170000000000002</v>
          </cell>
          <cell r="JN307">
            <v>51.12</v>
          </cell>
          <cell r="JO307">
            <v>93.95</v>
          </cell>
          <cell r="JP307">
            <v>10.27</v>
          </cell>
          <cell r="JQ307">
            <v>1.1000000000000001</v>
          </cell>
          <cell r="JR307">
            <v>0</v>
          </cell>
          <cell r="JS307">
            <v>0</v>
          </cell>
          <cell r="JT307">
            <v>7635</v>
          </cell>
          <cell r="JU307">
            <v>3.214</v>
          </cell>
          <cell r="JV307">
            <v>8655</v>
          </cell>
          <cell r="JW307">
            <v>574.5</v>
          </cell>
          <cell r="JX307">
            <v>0</v>
          </cell>
          <cell r="JY307">
            <v>0</v>
          </cell>
          <cell r="JZ307">
            <v>0</v>
          </cell>
          <cell r="KA307">
            <v>523</v>
          </cell>
          <cell r="KB307">
            <v>570.79999999999995</v>
          </cell>
          <cell r="KC307">
            <v>7826</v>
          </cell>
          <cell r="KD307">
            <v>4467081</v>
          </cell>
          <cell r="KE307">
            <v>0</v>
          </cell>
          <cell r="KF307">
            <v>114134</v>
          </cell>
          <cell r="KG307">
            <v>735253</v>
          </cell>
        </row>
        <row r="308">
          <cell r="E308">
            <v>4775</v>
          </cell>
          <cell r="F308">
            <v>4775</v>
          </cell>
          <cell r="G308" t="str">
            <v>WEBSTER CITY (NORTHEAST HAMILTON)</v>
          </cell>
          <cell r="H308" t="str">
            <v>Webster City (Northeast Hamilton)</v>
          </cell>
          <cell r="I308">
            <v>0</v>
          </cell>
          <cell r="J308">
            <v>0</v>
          </cell>
          <cell r="K308">
            <v>2020</v>
          </cell>
          <cell r="L308">
            <v>6867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20</v>
          </cell>
          <cell r="BZ308">
            <v>2017</v>
          </cell>
          <cell r="CA308">
            <v>2021</v>
          </cell>
          <cell r="CB308">
            <v>10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2013</v>
          </cell>
          <cell r="CO308">
            <v>2022</v>
          </cell>
          <cell r="CP308">
            <v>0.77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2.7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2655022</v>
          </cell>
          <cell r="EV308">
            <v>0</v>
          </cell>
          <cell r="EW308">
            <v>8.9870900000000002</v>
          </cell>
          <cell r="EX308">
            <v>1.3176099999999999</v>
          </cell>
          <cell r="EY308">
            <v>0</v>
          </cell>
          <cell r="EZ308">
            <v>0</v>
          </cell>
          <cell r="FA308">
            <v>0.77</v>
          </cell>
          <cell r="FB308">
            <v>0.33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11.4047</v>
          </cell>
          <cell r="FH308">
            <v>0</v>
          </cell>
          <cell r="FI308">
            <v>0</v>
          </cell>
          <cell r="FJ308">
            <v>8.4588999999999999</v>
          </cell>
          <cell r="FK308">
            <v>0.52819000000000005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7413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0</v>
          </cell>
          <cell r="II308">
            <v>0</v>
          </cell>
          <cell r="IJ308">
            <v>0</v>
          </cell>
          <cell r="IK308">
            <v>0</v>
          </cell>
          <cell r="IL308">
            <v>0</v>
          </cell>
          <cell r="IM308">
            <v>0</v>
          </cell>
          <cell r="IN308">
            <v>0</v>
          </cell>
          <cell r="IO308">
            <v>0</v>
          </cell>
          <cell r="IP308">
            <v>0</v>
          </cell>
          <cell r="IQ308">
            <v>0</v>
          </cell>
          <cell r="IR308">
            <v>0</v>
          </cell>
          <cell r="IS308">
            <v>0</v>
          </cell>
          <cell r="IT308">
            <v>0</v>
          </cell>
          <cell r="IU308">
            <v>0</v>
          </cell>
          <cell r="IV308">
            <v>0</v>
          </cell>
          <cell r="IW308">
            <v>0</v>
          </cell>
          <cell r="IX308">
            <v>0</v>
          </cell>
          <cell r="IY308">
            <v>0</v>
          </cell>
          <cell r="IZ308">
            <v>0</v>
          </cell>
          <cell r="JA308">
            <v>0</v>
          </cell>
          <cell r="JB308">
            <v>0</v>
          </cell>
          <cell r="JC308">
            <v>0</v>
          </cell>
          <cell r="JD308">
            <v>0</v>
          </cell>
          <cell r="JE308">
            <v>0</v>
          </cell>
          <cell r="JF308">
            <v>0</v>
          </cell>
          <cell r="JG308">
            <v>0</v>
          </cell>
          <cell r="JH308">
            <v>0</v>
          </cell>
          <cell r="JI308">
            <v>0</v>
          </cell>
          <cell r="JJ308">
            <v>0</v>
          </cell>
          <cell r="JK308">
            <v>0</v>
          </cell>
          <cell r="JL308">
            <v>0</v>
          </cell>
          <cell r="JM308">
            <v>0</v>
          </cell>
          <cell r="JN308">
            <v>0</v>
          </cell>
          <cell r="JO308">
            <v>0</v>
          </cell>
          <cell r="JP308">
            <v>0</v>
          </cell>
          <cell r="JQ308">
            <v>0</v>
          </cell>
          <cell r="JR308">
            <v>0</v>
          </cell>
          <cell r="JS308">
            <v>0</v>
          </cell>
          <cell r="JT308">
            <v>7635</v>
          </cell>
          <cell r="JU308">
            <v>0</v>
          </cell>
          <cell r="JV308">
            <v>0</v>
          </cell>
          <cell r="JW308">
            <v>0</v>
          </cell>
          <cell r="JX308">
            <v>0</v>
          </cell>
          <cell r="JY308">
            <v>0</v>
          </cell>
          <cell r="JZ308">
            <v>0</v>
          </cell>
          <cell r="KA308">
            <v>0</v>
          </cell>
          <cell r="KB308">
            <v>0</v>
          </cell>
          <cell r="KC308">
            <v>7826</v>
          </cell>
          <cell r="KD308">
            <v>0</v>
          </cell>
          <cell r="KE308">
            <v>0</v>
          </cell>
          <cell r="KF308">
            <v>0</v>
          </cell>
          <cell r="KG308">
            <v>0</v>
          </cell>
        </row>
        <row r="309">
          <cell r="E309">
            <v>6867</v>
          </cell>
          <cell r="F309">
            <v>6867</v>
          </cell>
          <cell r="G309" t="str">
            <v>WEBSTER CITY (WEBSTER CITY)</v>
          </cell>
          <cell r="H309" t="str">
            <v>Webster City</v>
          </cell>
          <cell r="I309">
            <v>0</v>
          </cell>
          <cell r="J309">
            <v>0</v>
          </cell>
          <cell r="K309">
            <v>2020</v>
          </cell>
          <cell r="L309">
            <v>6867</v>
          </cell>
          <cell r="M309">
            <v>9624730</v>
          </cell>
          <cell r="N309">
            <v>89709</v>
          </cell>
          <cell r="O309">
            <v>670570</v>
          </cell>
          <cell r="P309">
            <v>965000</v>
          </cell>
          <cell r="Q309">
            <v>320800</v>
          </cell>
          <cell r="R309">
            <v>435000</v>
          </cell>
          <cell r="S309">
            <v>475000</v>
          </cell>
          <cell r="T309">
            <v>505800</v>
          </cell>
          <cell r="U309">
            <v>0</v>
          </cell>
          <cell r="V309">
            <v>13371374</v>
          </cell>
          <cell r="W309">
            <v>49407</v>
          </cell>
          <cell r="X309">
            <v>2768455</v>
          </cell>
          <cell r="Y309">
            <v>0</v>
          </cell>
          <cell r="Z309">
            <v>395000</v>
          </cell>
          <cell r="AA309">
            <v>1305000</v>
          </cell>
          <cell r="AB309">
            <v>30975845</v>
          </cell>
          <cell r="AC309">
            <v>0</v>
          </cell>
          <cell r="AD309">
            <v>646946</v>
          </cell>
          <cell r="AE309">
            <v>0</v>
          </cell>
          <cell r="AF309">
            <v>31622791</v>
          </cell>
          <cell r="AG309">
            <v>8709368</v>
          </cell>
          <cell r="AH309">
            <v>40332159</v>
          </cell>
          <cell r="AI309">
            <v>17339795</v>
          </cell>
          <cell r="AJ309">
            <v>1046941</v>
          </cell>
          <cell r="AK309">
            <v>1109584</v>
          </cell>
          <cell r="AL309">
            <v>497251</v>
          </cell>
          <cell r="AM309">
            <v>1580864</v>
          </cell>
          <cell r="AN309">
            <v>543735</v>
          </cell>
          <cell r="AO309">
            <v>3063105</v>
          </cell>
          <cell r="AP309">
            <v>1408277</v>
          </cell>
          <cell r="AQ309">
            <v>0</v>
          </cell>
          <cell r="AR309">
            <v>9249757</v>
          </cell>
          <cell r="AS309">
            <v>1485000</v>
          </cell>
          <cell r="AT309">
            <v>550000</v>
          </cell>
          <cell r="AU309">
            <v>1402318</v>
          </cell>
          <cell r="AV309">
            <v>988931</v>
          </cell>
          <cell r="AW309">
            <v>2941249</v>
          </cell>
          <cell r="AX309">
            <v>31015801</v>
          </cell>
          <cell r="AY309">
            <v>646946</v>
          </cell>
          <cell r="AZ309">
            <v>31662747</v>
          </cell>
          <cell r="BA309">
            <v>8669412</v>
          </cell>
          <cell r="BB309">
            <v>40332159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20</v>
          </cell>
          <cell r="BZ309">
            <v>2022</v>
          </cell>
          <cell r="CA309">
            <v>2026</v>
          </cell>
          <cell r="CB309">
            <v>10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2021</v>
          </cell>
          <cell r="CO309">
            <v>2030</v>
          </cell>
          <cell r="CP309">
            <v>0.77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2.7</v>
          </cell>
          <cell r="CY309">
            <v>0</v>
          </cell>
          <cell r="CZ309">
            <v>5</v>
          </cell>
          <cell r="DA309">
            <v>1374793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615793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6580367</v>
          </cell>
          <cell r="DY309">
            <v>422408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7002775</v>
          </cell>
          <cell r="EG309">
            <v>1025000</v>
          </cell>
          <cell r="EH309">
            <v>0</v>
          </cell>
          <cell r="EI309">
            <v>6580367</v>
          </cell>
          <cell r="EJ309">
            <v>0</v>
          </cell>
          <cell r="EK309">
            <v>615793</v>
          </cell>
          <cell r="EL309">
            <v>615793</v>
          </cell>
          <cell r="EM309">
            <v>263911</v>
          </cell>
          <cell r="EN309">
            <v>879704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764847</v>
          </cell>
          <cell r="ET309">
            <v>0</v>
          </cell>
          <cell r="EU309">
            <v>7017307</v>
          </cell>
          <cell r="EV309">
            <v>8.9870900000000002</v>
          </cell>
          <cell r="EW309">
            <v>8.9870900000000002</v>
          </cell>
          <cell r="EX309">
            <v>1.3176099999999999</v>
          </cell>
          <cell r="EY309">
            <v>0</v>
          </cell>
          <cell r="EZ309">
            <v>0</v>
          </cell>
          <cell r="FA309">
            <v>0.77</v>
          </cell>
          <cell r="FB309">
            <v>0.33</v>
          </cell>
          <cell r="FC309">
            <v>0</v>
          </cell>
          <cell r="FD309">
            <v>0</v>
          </cell>
          <cell r="FE309">
            <v>1.3620399999999999</v>
          </cell>
          <cell r="FF309">
            <v>0</v>
          </cell>
          <cell r="FG309">
            <v>12.76674</v>
          </cell>
          <cell r="FH309">
            <v>0</v>
          </cell>
          <cell r="FI309">
            <v>8.4588999999999999</v>
          </cell>
          <cell r="FJ309">
            <v>8.4588999999999999</v>
          </cell>
          <cell r="FK309">
            <v>0.52819000000000005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19672152</v>
          </cell>
          <cell r="GK309">
            <v>7413</v>
          </cell>
          <cell r="GL309">
            <v>13072084</v>
          </cell>
          <cell r="GM309">
            <v>0</v>
          </cell>
          <cell r="GN309">
            <v>1620067</v>
          </cell>
          <cell r="GO309">
            <v>1427670</v>
          </cell>
          <cell r="GP309">
            <v>653633</v>
          </cell>
          <cell r="GQ309">
            <v>0</v>
          </cell>
          <cell r="GR309">
            <v>112071</v>
          </cell>
          <cell r="GS309">
            <v>125583</v>
          </cell>
          <cell r="GT309">
            <v>0</v>
          </cell>
          <cell r="GU309">
            <v>637205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19672152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992824</v>
          </cell>
          <cell r="HG309">
            <v>0</v>
          </cell>
          <cell r="HH309">
            <v>102240</v>
          </cell>
          <cell r="HI309">
            <v>404009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13202442</v>
          </cell>
          <cell r="HO309">
            <v>363</v>
          </cell>
          <cell r="HP309">
            <v>605807</v>
          </cell>
          <cell r="HQ309">
            <v>1449199</v>
          </cell>
          <cell r="HR309">
            <v>659928</v>
          </cell>
          <cell r="HS309">
            <v>0</v>
          </cell>
          <cell r="HT309">
            <v>113724</v>
          </cell>
          <cell r="HU309">
            <v>127385</v>
          </cell>
          <cell r="HV309">
            <v>0</v>
          </cell>
          <cell r="HW309">
            <v>640928</v>
          </cell>
          <cell r="HX309">
            <v>0</v>
          </cell>
          <cell r="HY309">
            <v>0</v>
          </cell>
          <cell r="HZ309">
            <v>0</v>
          </cell>
          <cell r="IA309">
            <v>-7042</v>
          </cell>
          <cell r="IB309">
            <v>18815673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1010147</v>
          </cell>
          <cell r="II309">
            <v>0</v>
          </cell>
          <cell r="IJ309">
            <v>123421</v>
          </cell>
          <cell r="IK309">
            <v>412290</v>
          </cell>
          <cell r="IL309">
            <v>0</v>
          </cell>
          <cell r="IM309">
            <v>0</v>
          </cell>
          <cell r="IN309">
            <v>0</v>
          </cell>
          <cell r="IO309">
            <v>0</v>
          </cell>
          <cell r="IP309">
            <v>18815673</v>
          </cell>
          <cell r="IQ309">
            <v>0</v>
          </cell>
          <cell r="IR309">
            <v>0.7</v>
          </cell>
          <cell r="IS309">
            <v>25.5</v>
          </cell>
          <cell r="IT309">
            <v>90</v>
          </cell>
          <cell r="IU309">
            <v>9.4659999999999993</v>
          </cell>
          <cell r="IV309">
            <v>44.38</v>
          </cell>
          <cell r="IW309">
            <v>1756.7</v>
          </cell>
          <cell r="IX309">
            <v>0</v>
          </cell>
          <cell r="IY309">
            <v>55.5</v>
          </cell>
          <cell r="IZ309">
            <v>0</v>
          </cell>
          <cell r="JA309">
            <v>0</v>
          </cell>
          <cell r="JB309">
            <v>0</v>
          </cell>
          <cell r="JC309">
            <v>0</v>
          </cell>
          <cell r="JD309">
            <v>0</v>
          </cell>
          <cell r="JE309">
            <v>0</v>
          </cell>
          <cell r="JF309">
            <v>0</v>
          </cell>
          <cell r="JG309">
            <v>0</v>
          </cell>
          <cell r="JH309">
            <v>189.81</v>
          </cell>
          <cell r="JI309">
            <v>52.06</v>
          </cell>
          <cell r="JJ309">
            <v>82.31</v>
          </cell>
          <cell r="JK309">
            <v>55.44</v>
          </cell>
          <cell r="JL309">
            <v>46.58</v>
          </cell>
          <cell r="JM309">
            <v>87.77</v>
          </cell>
          <cell r="JN309">
            <v>51.84</v>
          </cell>
          <cell r="JO309">
            <v>186.19</v>
          </cell>
          <cell r="JP309">
            <v>30.68</v>
          </cell>
          <cell r="JQ309">
            <v>52.5</v>
          </cell>
          <cell r="JR309">
            <v>87</v>
          </cell>
          <cell r="JS309">
            <v>1.6</v>
          </cell>
          <cell r="JT309">
            <v>7635</v>
          </cell>
          <cell r="JU309">
            <v>9.5489999999999995</v>
          </cell>
          <cell r="JV309">
            <v>19035</v>
          </cell>
          <cell r="JW309">
            <v>1729.2</v>
          </cell>
          <cell r="JX309">
            <v>0.13400000000000001</v>
          </cell>
          <cell r="JY309">
            <v>1023</v>
          </cell>
          <cell r="JZ309">
            <v>904</v>
          </cell>
          <cell r="KA309">
            <v>0</v>
          </cell>
          <cell r="KB309">
            <v>1756.7</v>
          </cell>
          <cell r="KC309">
            <v>7826</v>
          </cell>
          <cell r="KD309">
            <v>13747934</v>
          </cell>
          <cell r="KE309">
            <v>0</v>
          </cell>
          <cell r="KF309">
            <v>725697</v>
          </cell>
          <cell r="KG309">
            <v>1457123</v>
          </cell>
        </row>
        <row r="310">
          <cell r="E310">
            <v>6921</v>
          </cell>
          <cell r="F310">
            <v>6921</v>
          </cell>
          <cell r="G310" t="str">
            <v>WEST BEND-MALLARD</v>
          </cell>
          <cell r="H310" t="str">
            <v>West Bend-Mallard</v>
          </cell>
          <cell r="I310">
            <v>0</v>
          </cell>
          <cell r="J310">
            <v>0</v>
          </cell>
          <cell r="K310">
            <v>0</v>
          </cell>
          <cell r="L310">
            <v>6921</v>
          </cell>
          <cell r="M310">
            <v>2846146</v>
          </cell>
          <cell r="N310">
            <v>24067</v>
          </cell>
          <cell r="O310">
            <v>0</v>
          </cell>
          <cell r="P310">
            <v>995000</v>
          </cell>
          <cell r="Q310">
            <v>38750</v>
          </cell>
          <cell r="R310">
            <v>115000</v>
          </cell>
          <cell r="S310">
            <v>285000</v>
          </cell>
          <cell r="T310">
            <v>143850</v>
          </cell>
          <cell r="U310">
            <v>0</v>
          </cell>
          <cell r="V310">
            <v>2308378</v>
          </cell>
          <cell r="W310">
            <v>5584</v>
          </cell>
          <cell r="X310">
            <v>506200</v>
          </cell>
          <cell r="Y310">
            <v>0</v>
          </cell>
          <cell r="Z310">
            <v>79200</v>
          </cell>
          <cell r="AA310">
            <v>220000</v>
          </cell>
          <cell r="AB310">
            <v>7567175</v>
          </cell>
          <cell r="AC310">
            <v>0</v>
          </cell>
          <cell r="AD310">
            <v>0</v>
          </cell>
          <cell r="AE310">
            <v>0</v>
          </cell>
          <cell r="AF310">
            <v>7567175</v>
          </cell>
          <cell r="AG310">
            <v>6263849</v>
          </cell>
          <cell r="AH310">
            <v>13831024</v>
          </cell>
          <cell r="AI310">
            <v>3660000</v>
          </cell>
          <cell r="AJ310">
            <v>212000</v>
          </cell>
          <cell r="AK310">
            <v>65000</v>
          </cell>
          <cell r="AL310">
            <v>405000</v>
          </cell>
          <cell r="AM310">
            <v>270000</v>
          </cell>
          <cell r="AN310">
            <v>205000</v>
          </cell>
          <cell r="AO310">
            <v>550000</v>
          </cell>
          <cell r="AP310">
            <v>205000</v>
          </cell>
          <cell r="AQ310">
            <v>0</v>
          </cell>
          <cell r="AR310">
            <v>1912000</v>
          </cell>
          <cell r="AS310">
            <v>228000</v>
          </cell>
          <cell r="AT310">
            <v>2017633</v>
          </cell>
          <cell r="AU310">
            <v>0</v>
          </cell>
          <cell r="AV310">
            <v>189039</v>
          </cell>
          <cell r="AW310">
            <v>2206672</v>
          </cell>
          <cell r="AX310">
            <v>8006672</v>
          </cell>
          <cell r="AY310">
            <v>0</v>
          </cell>
          <cell r="AZ310">
            <v>8006672</v>
          </cell>
          <cell r="BA310">
            <v>5824352</v>
          </cell>
          <cell r="BB310">
            <v>13831024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2022</v>
          </cell>
          <cell r="CA310">
            <v>2026</v>
          </cell>
          <cell r="CB310">
            <v>10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2021</v>
          </cell>
          <cell r="CO310">
            <v>2030</v>
          </cell>
          <cell r="CP310">
            <v>1.34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0.13500000000000001</v>
          </cell>
          <cell r="CX310">
            <v>2.7</v>
          </cell>
          <cell r="CY310">
            <v>0</v>
          </cell>
          <cell r="CZ310">
            <v>0</v>
          </cell>
          <cell r="DA310">
            <v>266740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351509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1831671</v>
          </cell>
          <cell r="DY310">
            <v>227876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2059547</v>
          </cell>
          <cell r="EG310">
            <v>325000</v>
          </cell>
          <cell r="EH310">
            <v>0</v>
          </cell>
          <cell r="EI310">
            <v>1831671</v>
          </cell>
          <cell r="EJ310">
            <v>0</v>
          </cell>
          <cell r="EK310">
            <v>351509</v>
          </cell>
          <cell r="EL310">
            <v>351509</v>
          </cell>
          <cell r="EM310">
            <v>86566</v>
          </cell>
          <cell r="EN310">
            <v>438075</v>
          </cell>
          <cell r="EO310">
            <v>0</v>
          </cell>
          <cell r="EP310">
            <v>0</v>
          </cell>
          <cell r="EQ310">
            <v>0</v>
          </cell>
          <cell r="ER310">
            <v>34902</v>
          </cell>
          <cell r="ES310">
            <v>0</v>
          </cell>
          <cell r="ET310">
            <v>0</v>
          </cell>
          <cell r="EU310">
            <v>2857525</v>
          </cell>
          <cell r="EV310">
            <v>0</v>
          </cell>
          <cell r="EW310">
            <v>7.9535400000000003</v>
          </cell>
          <cell r="EX310">
            <v>1.25709</v>
          </cell>
          <cell r="EY310">
            <v>0</v>
          </cell>
          <cell r="EZ310">
            <v>0</v>
          </cell>
          <cell r="FA310">
            <v>1.34</v>
          </cell>
          <cell r="FB310">
            <v>0.33</v>
          </cell>
          <cell r="FC310">
            <v>0</v>
          </cell>
          <cell r="FD310">
            <v>0.13500000000000001</v>
          </cell>
          <cell r="FE310">
            <v>0</v>
          </cell>
          <cell r="FF310">
            <v>0</v>
          </cell>
          <cell r="FG310">
            <v>11.01563</v>
          </cell>
          <cell r="FH310">
            <v>0</v>
          </cell>
          <cell r="FI310">
            <v>0</v>
          </cell>
          <cell r="FJ310">
            <v>7.0848399999999998</v>
          </cell>
          <cell r="FK310">
            <v>0.86870000000000003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3386408</v>
          </cell>
          <cell r="GK310">
            <v>7430</v>
          </cell>
          <cell r="GL310">
            <v>2362740</v>
          </cell>
          <cell r="GM310">
            <v>0</v>
          </cell>
          <cell r="GN310">
            <v>127543</v>
          </cell>
          <cell r="GO310">
            <v>241475</v>
          </cell>
          <cell r="GP310">
            <v>117127</v>
          </cell>
          <cell r="GQ310">
            <v>0</v>
          </cell>
          <cell r="GR310">
            <v>20824</v>
          </cell>
          <cell r="GS310">
            <v>23334</v>
          </cell>
          <cell r="GT310">
            <v>0</v>
          </cell>
          <cell r="GU310">
            <v>99123</v>
          </cell>
          <cell r="GV310">
            <v>0</v>
          </cell>
          <cell r="GW310">
            <v>0</v>
          </cell>
          <cell r="GX310">
            <v>0</v>
          </cell>
          <cell r="GY310">
            <v>14498</v>
          </cell>
          <cell r="GZ310">
            <v>3386408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203479</v>
          </cell>
          <cell r="HG310">
            <v>0</v>
          </cell>
          <cell r="HH310">
            <v>21095</v>
          </cell>
          <cell r="HI310">
            <v>96369</v>
          </cell>
          <cell r="HJ310">
            <v>0</v>
          </cell>
          <cell r="HK310">
            <v>0</v>
          </cell>
          <cell r="HL310">
            <v>0</v>
          </cell>
          <cell r="HM310">
            <v>0</v>
          </cell>
          <cell r="HN310">
            <v>2510621</v>
          </cell>
          <cell r="HO310">
            <v>0</v>
          </cell>
          <cell r="HP310">
            <v>168344</v>
          </cell>
          <cell r="HQ310">
            <v>229483</v>
          </cell>
          <cell r="HR310">
            <v>123144</v>
          </cell>
          <cell r="HS310">
            <v>0</v>
          </cell>
          <cell r="HT310">
            <v>22195</v>
          </cell>
          <cell r="HU310">
            <v>24861</v>
          </cell>
          <cell r="HV310">
            <v>0</v>
          </cell>
          <cell r="HW310">
            <v>104825</v>
          </cell>
          <cell r="HX310">
            <v>0</v>
          </cell>
          <cell r="HY310">
            <v>0</v>
          </cell>
          <cell r="HZ310">
            <v>0</v>
          </cell>
          <cell r="IA310">
            <v>-14860</v>
          </cell>
          <cell r="IB310">
            <v>3568014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215336</v>
          </cell>
          <cell r="II310">
            <v>0</v>
          </cell>
          <cell r="IJ310">
            <v>25688</v>
          </cell>
          <cell r="IK310">
            <v>61080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P310">
            <v>3568014</v>
          </cell>
          <cell r="IQ310">
            <v>0</v>
          </cell>
          <cell r="IR310">
            <v>0</v>
          </cell>
          <cell r="IS310">
            <v>19.93</v>
          </cell>
          <cell r="IT310">
            <v>27</v>
          </cell>
          <cell r="IU310">
            <v>1.65</v>
          </cell>
          <cell r="IV310">
            <v>0.42</v>
          </cell>
          <cell r="IW310">
            <v>340.1</v>
          </cell>
          <cell r="IX310">
            <v>0</v>
          </cell>
          <cell r="IY310">
            <v>11.5</v>
          </cell>
          <cell r="IZ310">
            <v>0</v>
          </cell>
          <cell r="JA310">
            <v>0</v>
          </cell>
          <cell r="JB310">
            <v>0</v>
          </cell>
          <cell r="JC310">
            <v>0</v>
          </cell>
          <cell r="JD310">
            <v>0</v>
          </cell>
          <cell r="JE310">
            <v>0</v>
          </cell>
          <cell r="JF310">
            <v>0</v>
          </cell>
          <cell r="JG310">
            <v>0</v>
          </cell>
          <cell r="JH310">
            <v>29.99</v>
          </cell>
          <cell r="JI310">
            <v>2.74</v>
          </cell>
          <cell r="JJ310">
            <v>15.73</v>
          </cell>
          <cell r="JK310">
            <v>11.52</v>
          </cell>
          <cell r="JL310">
            <v>4.1100000000000003</v>
          </cell>
          <cell r="JM310">
            <v>10.89</v>
          </cell>
          <cell r="JN310">
            <v>12.24</v>
          </cell>
          <cell r="JO310">
            <v>27.24</v>
          </cell>
          <cell r="JP310">
            <v>22.25</v>
          </cell>
          <cell r="JQ310">
            <v>0.63</v>
          </cell>
          <cell r="JR310">
            <v>29</v>
          </cell>
          <cell r="JS310">
            <v>0</v>
          </cell>
          <cell r="JT310">
            <v>7652</v>
          </cell>
          <cell r="JU310">
            <v>1.73</v>
          </cell>
          <cell r="JV310">
            <v>5709</v>
          </cell>
          <cell r="JW310">
            <v>328.1</v>
          </cell>
          <cell r="JX310">
            <v>-1</v>
          </cell>
          <cell r="JY310">
            <v>-7652</v>
          </cell>
          <cell r="JZ310">
            <v>-6749</v>
          </cell>
          <cell r="KA310">
            <v>0</v>
          </cell>
          <cell r="KB310">
            <v>340.1</v>
          </cell>
          <cell r="KC310">
            <v>7843</v>
          </cell>
          <cell r="KD310">
            <v>2667404</v>
          </cell>
          <cell r="KE310">
            <v>0</v>
          </cell>
          <cell r="KF310">
            <v>193016</v>
          </cell>
          <cell r="KG310">
            <v>213643</v>
          </cell>
        </row>
        <row r="311">
          <cell r="E311">
            <v>6930</v>
          </cell>
          <cell r="F311">
            <v>6930</v>
          </cell>
          <cell r="G311" t="str">
            <v>WEST BRANCH</v>
          </cell>
          <cell r="H311" t="str">
            <v>West Branch</v>
          </cell>
          <cell r="I311">
            <v>0</v>
          </cell>
          <cell r="J311">
            <v>0</v>
          </cell>
          <cell r="K311">
            <v>0</v>
          </cell>
          <cell r="L311">
            <v>6930</v>
          </cell>
          <cell r="M311">
            <v>6903975</v>
          </cell>
          <cell r="N311">
            <v>79996</v>
          </cell>
          <cell r="O311">
            <v>120066</v>
          </cell>
          <cell r="P311">
            <v>1077264</v>
          </cell>
          <cell r="Q311">
            <v>101721</v>
          </cell>
          <cell r="R311">
            <v>184492</v>
          </cell>
          <cell r="S311">
            <v>441966</v>
          </cell>
          <cell r="T311">
            <v>1000219</v>
          </cell>
          <cell r="U311">
            <v>0</v>
          </cell>
          <cell r="V311">
            <v>5225176</v>
          </cell>
          <cell r="W311">
            <v>16461</v>
          </cell>
          <cell r="X311">
            <v>1006789</v>
          </cell>
          <cell r="Y311">
            <v>0</v>
          </cell>
          <cell r="Z311">
            <v>61013</v>
          </cell>
          <cell r="AA311">
            <v>320500</v>
          </cell>
          <cell r="AB311">
            <v>16539638</v>
          </cell>
          <cell r="AC311">
            <v>0</v>
          </cell>
          <cell r="AD311">
            <v>507427</v>
          </cell>
          <cell r="AE311">
            <v>0</v>
          </cell>
          <cell r="AF311">
            <v>17047065</v>
          </cell>
          <cell r="AG311">
            <v>2730765</v>
          </cell>
          <cell r="AH311">
            <v>19777830</v>
          </cell>
          <cell r="AI311">
            <v>8335034</v>
          </cell>
          <cell r="AJ311">
            <v>482876</v>
          </cell>
          <cell r="AK311">
            <v>759872</v>
          </cell>
          <cell r="AL311">
            <v>608877</v>
          </cell>
          <cell r="AM311">
            <v>749154</v>
          </cell>
          <cell r="AN311">
            <v>291749</v>
          </cell>
          <cell r="AO311">
            <v>1309556</v>
          </cell>
          <cell r="AP311">
            <v>629356</v>
          </cell>
          <cell r="AQ311">
            <v>0</v>
          </cell>
          <cell r="AR311">
            <v>4831440</v>
          </cell>
          <cell r="AS311">
            <v>1416732</v>
          </cell>
          <cell r="AT311">
            <v>1283425</v>
          </cell>
          <cell r="AU311">
            <v>1811701</v>
          </cell>
          <cell r="AV311">
            <v>426321</v>
          </cell>
          <cell r="AW311">
            <v>3521447</v>
          </cell>
          <cell r="AX311">
            <v>18104653</v>
          </cell>
          <cell r="AY311">
            <v>507427</v>
          </cell>
          <cell r="AZ311">
            <v>18612080</v>
          </cell>
          <cell r="BA311">
            <v>1165750</v>
          </cell>
          <cell r="BB311">
            <v>19777830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15</v>
          </cell>
          <cell r="BZ311">
            <v>2017</v>
          </cell>
          <cell r="CA311">
            <v>2026</v>
          </cell>
          <cell r="CB311">
            <v>10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20</v>
          </cell>
          <cell r="CN311">
            <v>2022</v>
          </cell>
          <cell r="CO311">
            <v>2030</v>
          </cell>
          <cell r="CP311">
            <v>1.2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3.25</v>
          </cell>
          <cell r="CY311">
            <v>0</v>
          </cell>
          <cell r="CZ311">
            <v>1</v>
          </cell>
          <cell r="DA311">
            <v>610037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</v>
          </cell>
          <cell r="DI311">
            <v>578062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3506071</v>
          </cell>
          <cell r="DY311">
            <v>432141</v>
          </cell>
          <cell r="DZ311">
            <v>0</v>
          </cell>
          <cell r="EA311">
            <v>0</v>
          </cell>
          <cell r="EB311">
            <v>0</v>
          </cell>
          <cell r="EC311">
            <v>130598</v>
          </cell>
          <cell r="ED311">
            <v>449153</v>
          </cell>
          <cell r="EE311">
            <v>0</v>
          </cell>
          <cell r="EF311">
            <v>4517963</v>
          </cell>
          <cell r="EG311">
            <v>487000</v>
          </cell>
          <cell r="EH311">
            <v>0</v>
          </cell>
          <cell r="EI311">
            <v>4085822</v>
          </cell>
          <cell r="EJ311">
            <v>0</v>
          </cell>
          <cell r="EK311">
            <v>515280</v>
          </cell>
          <cell r="EL311">
            <v>515280</v>
          </cell>
          <cell r="EM311">
            <v>158967</v>
          </cell>
          <cell r="EN311">
            <v>674247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1284994</v>
          </cell>
          <cell r="ET311">
            <v>0</v>
          </cell>
          <cell r="EU311">
            <v>6964204</v>
          </cell>
          <cell r="EV311">
            <v>0</v>
          </cell>
          <cell r="EW311">
            <v>9.8272099999999991</v>
          </cell>
          <cell r="EX311">
            <v>1.0644100000000001</v>
          </cell>
          <cell r="EY311">
            <v>0</v>
          </cell>
          <cell r="EZ311">
            <v>0</v>
          </cell>
          <cell r="FA311">
            <v>1.0696699999999999</v>
          </cell>
          <cell r="FB311">
            <v>0.33</v>
          </cell>
          <cell r="FC311">
            <v>0</v>
          </cell>
          <cell r="FD311">
            <v>0</v>
          </cell>
          <cell r="FE311">
            <v>2.6675200000000001</v>
          </cell>
          <cell r="FF311">
            <v>0</v>
          </cell>
          <cell r="FG311">
            <v>14.95881</v>
          </cell>
          <cell r="FH311">
            <v>0</v>
          </cell>
          <cell r="FI311">
            <v>0</v>
          </cell>
          <cell r="FJ311">
            <v>8.9301300000000001</v>
          </cell>
          <cell r="FK311">
            <v>0.89707999999999999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7974453</v>
          </cell>
          <cell r="GK311">
            <v>7413</v>
          </cell>
          <cell r="GL311">
            <v>5703562</v>
          </cell>
          <cell r="GM311">
            <v>0</v>
          </cell>
          <cell r="GN311">
            <v>134731</v>
          </cell>
          <cell r="GO311">
            <v>660647</v>
          </cell>
          <cell r="GP311">
            <v>277525</v>
          </cell>
          <cell r="GQ311">
            <v>0</v>
          </cell>
          <cell r="GR311">
            <v>47133</v>
          </cell>
          <cell r="GS311">
            <v>51804</v>
          </cell>
          <cell r="GT311">
            <v>0</v>
          </cell>
          <cell r="GU311">
            <v>278100</v>
          </cell>
          <cell r="GV311">
            <v>0</v>
          </cell>
          <cell r="GW311">
            <v>0</v>
          </cell>
          <cell r="GX311">
            <v>0</v>
          </cell>
          <cell r="GY311">
            <v>-36145</v>
          </cell>
          <cell r="GZ311">
            <v>7974453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462730</v>
          </cell>
          <cell r="HG311">
            <v>0</v>
          </cell>
          <cell r="HH311">
            <v>38084</v>
          </cell>
          <cell r="HI311">
            <v>155673</v>
          </cell>
          <cell r="HJ311">
            <v>0</v>
          </cell>
          <cell r="HK311">
            <v>0</v>
          </cell>
          <cell r="HL311">
            <v>0</v>
          </cell>
          <cell r="HM311">
            <v>0</v>
          </cell>
          <cell r="HN311">
            <v>6000347</v>
          </cell>
          <cell r="HO311">
            <v>0</v>
          </cell>
          <cell r="HP311">
            <v>160923</v>
          </cell>
          <cell r="HQ311">
            <v>795949</v>
          </cell>
          <cell r="HR311">
            <v>296402</v>
          </cell>
          <cell r="HS311">
            <v>0</v>
          </cell>
          <cell r="HT311">
            <v>49790</v>
          </cell>
          <cell r="HU311">
            <v>54732</v>
          </cell>
          <cell r="HV311">
            <v>0</v>
          </cell>
          <cell r="HW311">
            <v>291294</v>
          </cell>
          <cell r="HX311">
            <v>0</v>
          </cell>
          <cell r="HY311">
            <v>0</v>
          </cell>
          <cell r="HZ311">
            <v>0</v>
          </cell>
          <cell r="IA311">
            <v>-793</v>
          </cell>
          <cell r="IB311">
            <v>8545410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482068</v>
          </cell>
          <cell r="II311">
            <v>0</v>
          </cell>
          <cell r="IJ311">
            <v>46027</v>
          </cell>
          <cell r="IK311">
            <v>198510</v>
          </cell>
          <cell r="IL311">
            <v>0</v>
          </cell>
          <cell r="IM311">
            <v>0</v>
          </cell>
          <cell r="IN311">
            <v>0</v>
          </cell>
          <cell r="IO311">
            <v>0</v>
          </cell>
          <cell r="IP311">
            <v>8545410</v>
          </cell>
          <cell r="IQ311">
            <v>0</v>
          </cell>
          <cell r="IR311">
            <v>0</v>
          </cell>
          <cell r="IS311">
            <v>15.07</v>
          </cell>
          <cell r="IT311">
            <v>15</v>
          </cell>
          <cell r="IU311">
            <v>2.9870000000000001</v>
          </cell>
          <cell r="IV311">
            <v>3.02</v>
          </cell>
          <cell r="IW311">
            <v>779.5</v>
          </cell>
          <cell r="IX311">
            <v>0</v>
          </cell>
          <cell r="IY311">
            <v>21.5</v>
          </cell>
          <cell r="IZ311">
            <v>0</v>
          </cell>
          <cell r="JA311">
            <v>0</v>
          </cell>
          <cell r="JB311">
            <v>0</v>
          </cell>
          <cell r="JC311">
            <v>343</v>
          </cell>
          <cell r="JD311">
            <v>333</v>
          </cell>
          <cell r="JE311">
            <v>0</v>
          </cell>
          <cell r="JF311">
            <v>0</v>
          </cell>
          <cell r="JG311">
            <v>0.99</v>
          </cell>
          <cell r="JH311">
            <v>104.25</v>
          </cell>
          <cell r="JI311">
            <v>19.18</v>
          </cell>
          <cell r="JJ311">
            <v>41.15</v>
          </cell>
          <cell r="JK311">
            <v>43.92</v>
          </cell>
          <cell r="JL311">
            <v>16.440000000000001</v>
          </cell>
          <cell r="JM311">
            <v>37.520000000000003</v>
          </cell>
          <cell r="JN311">
            <v>43.92</v>
          </cell>
          <cell r="JO311">
            <v>97.88</v>
          </cell>
          <cell r="JP311">
            <v>16.02</v>
          </cell>
          <cell r="JQ311">
            <v>2.4</v>
          </cell>
          <cell r="JR311">
            <v>16</v>
          </cell>
          <cell r="JS311">
            <v>0</v>
          </cell>
          <cell r="JT311">
            <v>7635</v>
          </cell>
          <cell r="JU311">
            <v>2.7160000000000002</v>
          </cell>
          <cell r="JV311">
            <v>1214</v>
          </cell>
          <cell r="JW311">
            <v>785.9</v>
          </cell>
          <cell r="JX311">
            <v>0</v>
          </cell>
          <cell r="JY311">
            <v>0</v>
          </cell>
          <cell r="JZ311">
            <v>0</v>
          </cell>
          <cell r="KA311">
            <v>338</v>
          </cell>
          <cell r="KB311">
            <v>779.5</v>
          </cell>
          <cell r="KC311">
            <v>7826</v>
          </cell>
          <cell r="KD311">
            <v>6100367</v>
          </cell>
          <cell r="KE311">
            <v>0</v>
          </cell>
          <cell r="KF311">
            <v>165410</v>
          </cell>
          <cell r="KG311">
            <v>766009</v>
          </cell>
        </row>
        <row r="312">
          <cell r="E312">
            <v>6937</v>
          </cell>
          <cell r="F312">
            <v>6937</v>
          </cell>
          <cell r="G312" t="str">
            <v>WEST BURLINGTON</v>
          </cell>
          <cell r="H312" t="str">
            <v>West Burlington</v>
          </cell>
          <cell r="I312">
            <v>0</v>
          </cell>
          <cell r="J312">
            <v>0</v>
          </cell>
          <cell r="K312">
            <v>0</v>
          </cell>
          <cell r="L312">
            <v>6937</v>
          </cell>
          <cell r="M312">
            <v>2528358</v>
          </cell>
          <cell r="N312">
            <v>59545</v>
          </cell>
          <cell r="O312">
            <v>0</v>
          </cell>
          <cell r="P312">
            <v>4000000</v>
          </cell>
          <cell r="Q312">
            <v>101300</v>
          </cell>
          <cell r="R312">
            <v>150000</v>
          </cell>
          <cell r="S312">
            <v>103000</v>
          </cell>
          <cell r="T312">
            <v>200200</v>
          </cell>
          <cell r="U312">
            <v>0</v>
          </cell>
          <cell r="V312">
            <v>2878232</v>
          </cell>
          <cell r="W312">
            <v>9897</v>
          </cell>
          <cell r="X312">
            <v>578250</v>
          </cell>
          <cell r="Y312">
            <v>92233</v>
          </cell>
          <cell r="Z312">
            <v>145000</v>
          </cell>
          <cell r="AA312">
            <v>430000</v>
          </cell>
          <cell r="AB312">
            <v>11276015</v>
          </cell>
          <cell r="AC312">
            <v>0</v>
          </cell>
          <cell r="AD312">
            <v>296968</v>
          </cell>
          <cell r="AE312">
            <v>2500</v>
          </cell>
          <cell r="AF312">
            <v>11575483</v>
          </cell>
          <cell r="AG312">
            <v>1741942</v>
          </cell>
          <cell r="AH312">
            <v>13317425</v>
          </cell>
          <cell r="AI312">
            <v>7108000</v>
          </cell>
          <cell r="AJ312">
            <v>255000</v>
          </cell>
          <cell r="AK312">
            <v>1245000</v>
          </cell>
          <cell r="AL312">
            <v>360000</v>
          </cell>
          <cell r="AM312">
            <v>687000</v>
          </cell>
          <cell r="AN312">
            <v>160000</v>
          </cell>
          <cell r="AO312">
            <v>1460000</v>
          </cell>
          <cell r="AP312">
            <v>40000</v>
          </cell>
          <cell r="AQ312">
            <v>0</v>
          </cell>
          <cell r="AR312">
            <v>4207000</v>
          </cell>
          <cell r="AS312">
            <v>581000</v>
          </cell>
          <cell r="AT312">
            <v>600000</v>
          </cell>
          <cell r="AU312">
            <v>291968</v>
          </cell>
          <cell r="AV312">
            <v>223998</v>
          </cell>
          <cell r="AW312">
            <v>1115966</v>
          </cell>
          <cell r="AX312">
            <v>13011966</v>
          </cell>
          <cell r="AY312">
            <v>300000</v>
          </cell>
          <cell r="AZ312">
            <v>13311966</v>
          </cell>
          <cell r="BA312">
            <v>5459</v>
          </cell>
          <cell r="BB312">
            <v>13317425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2022</v>
          </cell>
          <cell r="CA312">
            <v>2026</v>
          </cell>
          <cell r="CB312">
            <v>10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2017</v>
          </cell>
          <cell r="CO312">
            <v>2026</v>
          </cell>
          <cell r="CP312">
            <v>1.34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3.55</v>
          </cell>
          <cell r="CY312">
            <v>0</v>
          </cell>
          <cell r="CZ312">
            <v>0</v>
          </cell>
          <cell r="DA312">
            <v>312310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283390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1661426</v>
          </cell>
          <cell r="DY312">
            <v>243102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1904528</v>
          </cell>
          <cell r="EG312">
            <v>330000</v>
          </cell>
          <cell r="EH312">
            <v>0</v>
          </cell>
          <cell r="EI312">
            <v>1661426</v>
          </cell>
          <cell r="EJ312">
            <v>0</v>
          </cell>
          <cell r="EK312">
            <v>283390</v>
          </cell>
          <cell r="EL312">
            <v>283390</v>
          </cell>
          <cell r="EM312">
            <v>69790</v>
          </cell>
          <cell r="EN312">
            <v>353180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2587707</v>
          </cell>
          <cell r="EV312">
            <v>0</v>
          </cell>
          <cell r="EW312">
            <v>9.80565</v>
          </cell>
          <cell r="EX312">
            <v>1.71932</v>
          </cell>
          <cell r="EY312">
            <v>0</v>
          </cell>
          <cell r="EZ312">
            <v>0</v>
          </cell>
          <cell r="FA312">
            <v>1.34</v>
          </cell>
          <cell r="FB312">
            <v>0.33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13.19497</v>
          </cell>
          <cell r="FH312">
            <v>0</v>
          </cell>
          <cell r="FI312">
            <v>0</v>
          </cell>
          <cell r="FJ312">
            <v>8.6561500000000002</v>
          </cell>
          <cell r="FK312">
            <v>1.1495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4647362</v>
          </cell>
          <cell r="GK312">
            <v>7413</v>
          </cell>
          <cell r="GL312">
            <v>3157938</v>
          </cell>
          <cell r="GM312">
            <v>90237</v>
          </cell>
          <cell r="GN312">
            <v>45382</v>
          </cell>
          <cell r="GO312">
            <v>406307</v>
          </cell>
          <cell r="GP312">
            <v>154619</v>
          </cell>
          <cell r="GQ312">
            <v>4257</v>
          </cell>
          <cell r="GR312">
            <v>26304</v>
          </cell>
          <cell r="GS312">
            <v>28907</v>
          </cell>
          <cell r="GT312">
            <v>0</v>
          </cell>
          <cell r="GU312">
            <v>153935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4647362</v>
          </cell>
          <cell r="HA312">
            <v>0</v>
          </cell>
          <cell r="HB312">
            <v>0</v>
          </cell>
          <cell r="HC312">
            <v>0</v>
          </cell>
          <cell r="HD312">
            <v>0</v>
          </cell>
          <cell r="HE312">
            <v>0</v>
          </cell>
          <cell r="HF312">
            <v>248648</v>
          </cell>
          <cell r="HG312">
            <v>0</v>
          </cell>
          <cell r="HH312">
            <v>23709</v>
          </cell>
          <cell r="HI312">
            <v>129728</v>
          </cell>
          <cell r="HJ312">
            <v>0</v>
          </cell>
          <cell r="HK312">
            <v>0</v>
          </cell>
          <cell r="HL312">
            <v>0</v>
          </cell>
          <cell r="HM312">
            <v>0</v>
          </cell>
          <cell r="HN312">
            <v>3092175</v>
          </cell>
          <cell r="HO312">
            <v>97342</v>
          </cell>
          <cell r="HP312">
            <v>47421</v>
          </cell>
          <cell r="HQ312">
            <v>336551</v>
          </cell>
          <cell r="HR312">
            <v>148780</v>
          </cell>
          <cell r="HS312">
            <v>10096</v>
          </cell>
          <cell r="HT312">
            <v>27342</v>
          </cell>
          <cell r="HU312">
            <v>30052</v>
          </cell>
          <cell r="HV312">
            <v>0</v>
          </cell>
          <cell r="HW312">
            <v>150113</v>
          </cell>
          <cell r="HX312">
            <v>0</v>
          </cell>
          <cell r="HY312">
            <v>0</v>
          </cell>
          <cell r="HZ312">
            <v>0</v>
          </cell>
          <cell r="IA312">
            <v>-1090</v>
          </cell>
          <cell r="IB312">
            <v>4499515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240394</v>
          </cell>
          <cell r="II312">
            <v>0</v>
          </cell>
          <cell r="IJ312">
            <v>28867</v>
          </cell>
          <cell r="IK312">
            <v>110708</v>
          </cell>
          <cell r="IL312">
            <v>0</v>
          </cell>
          <cell r="IM312">
            <v>0</v>
          </cell>
          <cell r="IN312">
            <v>0</v>
          </cell>
          <cell r="IO312">
            <v>0</v>
          </cell>
          <cell r="IP312">
            <v>4499515</v>
          </cell>
          <cell r="IQ312">
            <v>0</v>
          </cell>
          <cell r="IR312">
            <v>0</v>
          </cell>
          <cell r="IS312">
            <v>1.17</v>
          </cell>
          <cell r="IT312">
            <v>35</v>
          </cell>
          <cell r="IU312">
            <v>1.891</v>
          </cell>
          <cell r="IV312">
            <v>3.15</v>
          </cell>
          <cell r="IW312">
            <v>384</v>
          </cell>
          <cell r="IX312">
            <v>0</v>
          </cell>
          <cell r="IY312">
            <v>15.5</v>
          </cell>
          <cell r="IZ312">
            <v>0</v>
          </cell>
          <cell r="JA312">
            <v>0</v>
          </cell>
          <cell r="JB312">
            <v>0</v>
          </cell>
          <cell r="JC312">
            <v>348</v>
          </cell>
          <cell r="JD312">
            <v>373</v>
          </cell>
          <cell r="JE312">
            <v>0</v>
          </cell>
          <cell r="JF312">
            <v>0</v>
          </cell>
          <cell r="JG312">
            <v>1</v>
          </cell>
          <cell r="JH312">
            <v>44.08</v>
          </cell>
          <cell r="JI312">
            <v>9.59</v>
          </cell>
          <cell r="JJ312">
            <v>19.37</v>
          </cell>
          <cell r="JK312">
            <v>15.12</v>
          </cell>
          <cell r="JL312">
            <v>13.7</v>
          </cell>
          <cell r="JM312">
            <v>23.61</v>
          </cell>
          <cell r="JN312">
            <v>12.96</v>
          </cell>
          <cell r="JO312">
            <v>50.27</v>
          </cell>
          <cell r="JP312">
            <v>1.45</v>
          </cell>
          <cell r="JQ312">
            <v>1.73</v>
          </cell>
          <cell r="JR312">
            <v>31</v>
          </cell>
          <cell r="JS312">
            <v>0</v>
          </cell>
          <cell r="JT312">
            <v>7635</v>
          </cell>
          <cell r="JU312">
            <v>1.8640000000000001</v>
          </cell>
          <cell r="JV312">
            <v>11602</v>
          </cell>
          <cell r="JW312">
            <v>405</v>
          </cell>
          <cell r="JX312">
            <v>-2.081</v>
          </cell>
          <cell r="JY312">
            <v>-618</v>
          </cell>
          <cell r="JZ312">
            <v>-14045</v>
          </cell>
          <cell r="KA312">
            <v>340</v>
          </cell>
          <cell r="KB312">
            <v>384</v>
          </cell>
          <cell r="KC312">
            <v>7826</v>
          </cell>
          <cell r="KD312">
            <v>3005184</v>
          </cell>
          <cell r="KE312">
            <v>117913</v>
          </cell>
          <cell r="KF312">
            <v>39474</v>
          </cell>
          <cell r="KG312">
            <v>393413</v>
          </cell>
        </row>
        <row r="313">
          <cell r="E313">
            <v>6943</v>
          </cell>
          <cell r="F313">
            <v>6943</v>
          </cell>
          <cell r="G313" t="str">
            <v>WEST CENTRAL</v>
          </cell>
          <cell r="H313" t="str">
            <v>West Central</v>
          </cell>
          <cell r="I313">
            <v>0</v>
          </cell>
          <cell r="J313">
            <v>0</v>
          </cell>
          <cell r="K313">
            <v>0</v>
          </cell>
          <cell r="L313">
            <v>6943</v>
          </cell>
          <cell r="M313">
            <v>2682561</v>
          </cell>
          <cell r="N313">
            <v>36526</v>
          </cell>
          <cell r="O313">
            <v>87594</v>
          </cell>
          <cell r="P313">
            <v>625000</v>
          </cell>
          <cell r="Q313">
            <v>80500</v>
          </cell>
          <cell r="R313">
            <v>80000</v>
          </cell>
          <cell r="S313">
            <v>78000</v>
          </cell>
          <cell r="T313">
            <v>68500</v>
          </cell>
          <cell r="U313">
            <v>0</v>
          </cell>
          <cell r="V313">
            <v>1810513</v>
          </cell>
          <cell r="W313">
            <v>4386</v>
          </cell>
          <cell r="X313">
            <v>337500</v>
          </cell>
          <cell r="Y313">
            <v>12541</v>
          </cell>
          <cell r="Z313">
            <v>58000</v>
          </cell>
          <cell r="AA313">
            <v>295116</v>
          </cell>
          <cell r="AB313">
            <v>6256737</v>
          </cell>
          <cell r="AC313">
            <v>0</v>
          </cell>
          <cell r="AD313">
            <v>0</v>
          </cell>
          <cell r="AE313">
            <v>0</v>
          </cell>
          <cell r="AF313">
            <v>6256737</v>
          </cell>
          <cell r="AG313">
            <v>3655804</v>
          </cell>
          <cell r="AH313">
            <v>9912541</v>
          </cell>
          <cell r="AI313">
            <v>3485000</v>
          </cell>
          <cell r="AJ313">
            <v>177000</v>
          </cell>
          <cell r="AK313">
            <v>91800</v>
          </cell>
          <cell r="AL313">
            <v>130900</v>
          </cell>
          <cell r="AM313">
            <v>283675</v>
          </cell>
          <cell r="AN313">
            <v>271500</v>
          </cell>
          <cell r="AO313">
            <v>447000</v>
          </cell>
          <cell r="AP313">
            <v>200000</v>
          </cell>
          <cell r="AQ313">
            <v>0</v>
          </cell>
          <cell r="AR313">
            <v>1601875</v>
          </cell>
          <cell r="AS313">
            <v>245000</v>
          </cell>
          <cell r="AT313">
            <v>179800</v>
          </cell>
          <cell r="AU313">
            <v>466198</v>
          </cell>
          <cell r="AV313">
            <v>145473</v>
          </cell>
          <cell r="AW313">
            <v>791471</v>
          </cell>
          <cell r="AX313">
            <v>6123346</v>
          </cell>
          <cell r="AY313">
            <v>0</v>
          </cell>
          <cell r="AZ313">
            <v>6123346</v>
          </cell>
          <cell r="BA313">
            <v>3789195</v>
          </cell>
          <cell r="BB313">
            <v>9912541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20</v>
          </cell>
          <cell r="BZ313">
            <v>2021</v>
          </cell>
          <cell r="CA313">
            <v>2025</v>
          </cell>
          <cell r="CB313">
            <v>10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20</v>
          </cell>
          <cell r="CN313">
            <v>2016</v>
          </cell>
          <cell r="CO313">
            <v>2025</v>
          </cell>
          <cell r="CP313">
            <v>1.34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4.05</v>
          </cell>
          <cell r="CY313">
            <v>0</v>
          </cell>
          <cell r="CZ313">
            <v>1</v>
          </cell>
          <cell r="DA313">
            <v>206818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1</v>
          </cell>
          <cell r="DI313">
            <v>256614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1466960</v>
          </cell>
          <cell r="DY313">
            <v>157899</v>
          </cell>
          <cell r="DZ313">
            <v>0</v>
          </cell>
          <cell r="EA313">
            <v>0</v>
          </cell>
          <cell r="EB313">
            <v>0</v>
          </cell>
          <cell r="EC313">
            <v>226582</v>
          </cell>
          <cell r="ED313">
            <v>0</v>
          </cell>
          <cell r="EE313">
            <v>0</v>
          </cell>
          <cell r="EF313">
            <v>1851441</v>
          </cell>
          <cell r="EG313">
            <v>100000</v>
          </cell>
          <cell r="EH313">
            <v>0</v>
          </cell>
          <cell r="EI313">
            <v>1693542</v>
          </cell>
          <cell r="EJ313">
            <v>0</v>
          </cell>
          <cell r="EK313">
            <v>238366</v>
          </cell>
          <cell r="EL313">
            <v>238366</v>
          </cell>
          <cell r="EM313">
            <v>63196</v>
          </cell>
          <cell r="EN313">
            <v>301562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465198</v>
          </cell>
          <cell r="ET313">
            <v>0</v>
          </cell>
          <cell r="EU313">
            <v>2718201</v>
          </cell>
          <cell r="EV313">
            <v>0</v>
          </cell>
          <cell r="EW313">
            <v>9.7393099999999997</v>
          </cell>
          <cell r="EX313">
            <v>0.52639999999999998</v>
          </cell>
          <cell r="EY313">
            <v>0</v>
          </cell>
          <cell r="EZ313">
            <v>0</v>
          </cell>
          <cell r="FA313">
            <v>1.24471</v>
          </cell>
          <cell r="FB313">
            <v>0.33</v>
          </cell>
          <cell r="FC313">
            <v>0</v>
          </cell>
          <cell r="FD313">
            <v>0</v>
          </cell>
          <cell r="FE313">
            <v>2.4291999999999998</v>
          </cell>
          <cell r="FF313">
            <v>0</v>
          </cell>
          <cell r="FG313">
            <v>14.26962</v>
          </cell>
          <cell r="FH313">
            <v>0</v>
          </cell>
          <cell r="FI313">
            <v>0</v>
          </cell>
          <cell r="FJ313">
            <v>8.9147800000000004</v>
          </cell>
          <cell r="FK313">
            <v>0.82452999999999999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2842499</v>
          </cell>
          <cell r="GK313">
            <v>7413</v>
          </cell>
          <cell r="GL313">
            <v>1891798</v>
          </cell>
          <cell r="GM313">
            <v>20611</v>
          </cell>
          <cell r="GN313">
            <v>150365</v>
          </cell>
          <cell r="GO313">
            <v>271983</v>
          </cell>
          <cell r="GP313">
            <v>98781</v>
          </cell>
          <cell r="GQ313">
            <v>8</v>
          </cell>
          <cell r="GR313">
            <v>15461</v>
          </cell>
          <cell r="GS313">
            <v>17228</v>
          </cell>
          <cell r="GT313">
            <v>0</v>
          </cell>
          <cell r="GU313">
            <v>92217</v>
          </cell>
          <cell r="GV313">
            <v>0</v>
          </cell>
          <cell r="GW313">
            <v>0</v>
          </cell>
          <cell r="GX313">
            <v>0</v>
          </cell>
          <cell r="GY313">
            <v>-8990</v>
          </cell>
          <cell r="GZ313">
            <v>2842499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164410</v>
          </cell>
          <cell r="HG313">
            <v>0</v>
          </cell>
          <cell r="HH313">
            <v>17920</v>
          </cell>
          <cell r="HI313">
            <v>77837</v>
          </cell>
          <cell r="HJ313">
            <v>0</v>
          </cell>
          <cell r="HK313">
            <v>0</v>
          </cell>
          <cell r="HL313">
            <v>0</v>
          </cell>
          <cell r="HM313">
            <v>0</v>
          </cell>
          <cell r="HN313">
            <v>2047707</v>
          </cell>
          <cell r="HO313">
            <v>0</v>
          </cell>
          <cell r="HP313">
            <v>222117</v>
          </cell>
          <cell r="HQ313">
            <v>254704</v>
          </cell>
          <cell r="HR313">
            <v>104985</v>
          </cell>
          <cell r="HS313">
            <v>0</v>
          </cell>
          <cell r="HT313">
            <v>16921</v>
          </cell>
          <cell r="HU313">
            <v>18851</v>
          </cell>
          <cell r="HV313">
            <v>0</v>
          </cell>
          <cell r="HW313">
            <v>99408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3077960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174465</v>
          </cell>
          <cell r="II313">
            <v>0</v>
          </cell>
          <cell r="IJ313">
            <v>22130</v>
          </cell>
          <cell r="IK313">
            <v>80057</v>
          </cell>
          <cell r="IL313">
            <v>0</v>
          </cell>
          <cell r="IM313">
            <v>0</v>
          </cell>
          <cell r="IN313">
            <v>0</v>
          </cell>
          <cell r="IO313">
            <v>0</v>
          </cell>
          <cell r="IP313">
            <v>3077960</v>
          </cell>
          <cell r="IQ313">
            <v>0</v>
          </cell>
          <cell r="IR313">
            <v>0</v>
          </cell>
          <cell r="IS313">
            <v>26.8</v>
          </cell>
          <cell r="IT313">
            <v>3</v>
          </cell>
          <cell r="IU313">
            <v>1.3520000000000001</v>
          </cell>
          <cell r="IV313">
            <v>0.94</v>
          </cell>
          <cell r="IW313">
            <v>254.3</v>
          </cell>
          <cell r="IX313">
            <v>0</v>
          </cell>
          <cell r="IY313">
            <v>15.5</v>
          </cell>
          <cell r="IZ313">
            <v>0</v>
          </cell>
          <cell r="JA313">
            <v>0</v>
          </cell>
          <cell r="JB313">
            <v>0</v>
          </cell>
          <cell r="JC313">
            <v>282</v>
          </cell>
          <cell r="JD313">
            <v>271</v>
          </cell>
          <cell r="JE313">
            <v>0</v>
          </cell>
          <cell r="JF313">
            <v>0</v>
          </cell>
          <cell r="JG313">
            <v>0.77</v>
          </cell>
          <cell r="JH313">
            <v>33.36</v>
          </cell>
          <cell r="JI313">
            <v>2.74</v>
          </cell>
          <cell r="JJ313">
            <v>16.940000000000001</v>
          </cell>
          <cell r="JK313">
            <v>13.68</v>
          </cell>
          <cell r="JL313">
            <v>8.2200000000000006</v>
          </cell>
          <cell r="JM313">
            <v>16.940000000000001</v>
          </cell>
          <cell r="JN313">
            <v>14.4</v>
          </cell>
          <cell r="JO313">
            <v>39.56</v>
          </cell>
          <cell r="JP313">
            <v>24.91</v>
          </cell>
          <cell r="JQ313">
            <v>0.47</v>
          </cell>
          <cell r="JR313">
            <v>0</v>
          </cell>
          <cell r="JS313">
            <v>0</v>
          </cell>
          <cell r="JT313">
            <v>7635</v>
          </cell>
          <cell r="JU313">
            <v>1.4</v>
          </cell>
          <cell r="JV313">
            <v>6596</v>
          </cell>
          <cell r="JW313">
            <v>268.2</v>
          </cell>
          <cell r="JX313">
            <v>0</v>
          </cell>
          <cell r="JY313">
            <v>0</v>
          </cell>
          <cell r="JZ313">
            <v>0</v>
          </cell>
          <cell r="KA313">
            <v>274</v>
          </cell>
          <cell r="KB313">
            <v>254.3</v>
          </cell>
          <cell r="KC313">
            <v>7826</v>
          </cell>
          <cell r="KD313">
            <v>1990152</v>
          </cell>
          <cell r="KE313">
            <v>78032</v>
          </cell>
          <cell r="KF313">
            <v>209580</v>
          </cell>
          <cell r="KG313">
            <v>309597</v>
          </cell>
        </row>
        <row r="314">
          <cell r="E314">
            <v>6264</v>
          </cell>
          <cell r="F314">
            <v>6264</v>
          </cell>
          <cell r="G314" t="str">
            <v>WEST CENTRAL VALLEY</v>
          </cell>
          <cell r="H314" t="str">
            <v>West Central Valley</v>
          </cell>
          <cell r="I314">
            <v>0</v>
          </cell>
          <cell r="J314">
            <v>0</v>
          </cell>
          <cell r="K314">
            <v>0</v>
          </cell>
          <cell r="L314">
            <v>6264</v>
          </cell>
          <cell r="M314">
            <v>5707813</v>
          </cell>
          <cell r="N314">
            <v>328306</v>
          </cell>
          <cell r="O314">
            <v>317169</v>
          </cell>
          <cell r="P314">
            <v>257796</v>
          </cell>
          <cell r="Q314">
            <v>194633</v>
          </cell>
          <cell r="R314">
            <v>165801</v>
          </cell>
          <cell r="S314">
            <v>115442</v>
          </cell>
          <cell r="T314">
            <v>175386</v>
          </cell>
          <cell r="U314">
            <v>0</v>
          </cell>
          <cell r="V314">
            <v>5923818</v>
          </cell>
          <cell r="W314">
            <v>17219</v>
          </cell>
          <cell r="X314">
            <v>1393913</v>
          </cell>
          <cell r="Y314">
            <v>0</v>
          </cell>
          <cell r="Z314">
            <v>134911</v>
          </cell>
          <cell r="AA314">
            <v>619607</v>
          </cell>
          <cell r="AB314">
            <v>15351814</v>
          </cell>
          <cell r="AC314">
            <v>0</v>
          </cell>
          <cell r="AD314">
            <v>462840</v>
          </cell>
          <cell r="AE314">
            <v>0</v>
          </cell>
          <cell r="AF314">
            <v>15814654</v>
          </cell>
          <cell r="AG314">
            <v>6350887</v>
          </cell>
          <cell r="AH314">
            <v>22165541</v>
          </cell>
          <cell r="AI314">
            <v>9284413</v>
          </cell>
          <cell r="AJ314">
            <v>254821</v>
          </cell>
          <cell r="AK314">
            <v>475000</v>
          </cell>
          <cell r="AL314">
            <v>313063</v>
          </cell>
          <cell r="AM314">
            <v>780887</v>
          </cell>
          <cell r="AN314">
            <v>330062</v>
          </cell>
          <cell r="AO314">
            <v>2285628</v>
          </cell>
          <cell r="AP314">
            <v>712317</v>
          </cell>
          <cell r="AQ314">
            <v>0</v>
          </cell>
          <cell r="AR314">
            <v>5151778</v>
          </cell>
          <cell r="AS314">
            <v>675000</v>
          </cell>
          <cell r="AT314">
            <v>1495039</v>
          </cell>
          <cell r="AU314">
            <v>464067</v>
          </cell>
          <cell r="AV314">
            <v>504463</v>
          </cell>
          <cell r="AW314">
            <v>2463569</v>
          </cell>
          <cell r="AX314">
            <v>17574760</v>
          </cell>
          <cell r="AY314">
            <v>0</v>
          </cell>
          <cell r="AZ314">
            <v>17574760</v>
          </cell>
          <cell r="BA314">
            <v>4590781</v>
          </cell>
          <cell r="BB314">
            <v>22165541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20</v>
          </cell>
          <cell r="BZ314">
            <v>2022</v>
          </cell>
          <cell r="CA314">
            <v>2026</v>
          </cell>
          <cell r="CB314">
            <v>10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4.05</v>
          </cell>
          <cell r="CY314">
            <v>0</v>
          </cell>
          <cell r="CZ314">
            <v>5</v>
          </cell>
          <cell r="DA314">
            <v>739187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4621156</v>
          </cell>
          <cell r="DY314">
            <v>286482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4907638</v>
          </cell>
          <cell r="EG314">
            <v>850000</v>
          </cell>
          <cell r="EH314">
            <v>0</v>
          </cell>
          <cell r="EI314">
            <v>4621156</v>
          </cell>
          <cell r="EJ314">
            <v>0</v>
          </cell>
          <cell r="EK314">
            <v>0</v>
          </cell>
          <cell r="EL314">
            <v>0</v>
          </cell>
          <cell r="EM314">
            <v>254352</v>
          </cell>
          <cell r="EN314">
            <v>254352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6011994</v>
          </cell>
          <cell r="EV314">
            <v>0</v>
          </cell>
          <cell r="EW314">
            <v>7.5949799999999996</v>
          </cell>
          <cell r="EX314">
            <v>1.32863</v>
          </cell>
          <cell r="EY314">
            <v>0</v>
          </cell>
          <cell r="EZ314">
            <v>0</v>
          </cell>
          <cell r="FA314">
            <v>0</v>
          </cell>
          <cell r="FB314">
            <v>0.33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9.2536100000000001</v>
          </cell>
          <cell r="FH314">
            <v>0</v>
          </cell>
          <cell r="FI314">
            <v>0</v>
          </cell>
          <cell r="FJ314">
            <v>7.2232900000000004</v>
          </cell>
          <cell r="FK314">
            <v>0.37169000000000002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9804072</v>
          </cell>
          <cell r="GK314">
            <v>7444</v>
          </cell>
          <cell r="GL314">
            <v>6957907</v>
          </cell>
          <cell r="GM314">
            <v>45419</v>
          </cell>
          <cell r="GN314">
            <v>128536</v>
          </cell>
          <cell r="GO314">
            <v>1119131</v>
          </cell>
          <cell r="GP314">
            <v>343046</v>
          </cell>
          <cell r="GQ314">
            <v>0</v>
          </cell>
          <cell r="GR314">
            <v>56676</v>
          </cell>
          <cell r="GS314">
            <v>62247</v>
          </cell>
          <cell r="GT314">
            <v>0</v>
          </cell>
          <cell r="GU314">
            <v>37628</v>
          </cell>
          <cell r="GV314">
            <v>0</v>
          </cell>
          <cell r="GW314">
            <v>0</v>
          </cell>
          <cell r="GX314">
            <v>0</v>
          </cell>
          <cell r="GY314">
            <v>-726</v>
          </cell>
          <cell r="GZ314">
            <v>9804072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585478</v>
          </cell>
          <cell r="HG314">
            <v>0</v>
          </cell>
          <cell r="HH314">
            <v>47611</v>
          </cell>
          <cell r="HI314">
            <v>148260</v>
          </cell>
          <cell r="HJ314">
            <v>0</v>
          </cell>
          <cell r="HK314">
            <v>0</v>
          </cell>
          <cell r="HL314">
            <v>0</v>
          </cell>
          <cell r="HM314">
            <v>0</v>
          </cell>
          <cell r="HN314">
            <v>7261235</v>
          </cell>
          <cell r="HO314">
            <v>0</v>
          </cell>
          <cell r="HP314">
            <v>123484</v>
          </cell>
          <cell r="HQ314">
            <v>1121996</v>
          </cell>
          <cell r="HR314">
            <v>356369</v>
          </cell>
          <cell r="HS314">
            <v>0</v>
          </cell>
          <cell r="HT314">
            <v>58752</v>
          </cell>
          <cell r="HU314">
            <v>64538</v>
          </cell>
          <cell r="HV314">
            <v>0</v>
          </cell>
          <cell r="HW314">
            <v>174392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10253145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606677</v>
          </cell>
          <cell r="II314">
            <v>0</v>
          </cell>
          <cell r="IJ314">
            <v>57717</v>
          </cell>
          <cell r="IK314">
            <v>187058</v>
          </cell>
          <cell r="IL314">
            <v>0</v>
          </cell>
          <cell r="IM314">
            <v>0</v>
          </cell>
          <cell r="IN314">
            <v>0</v>
          </cell>
          <cell r="IO314">
            <v>0</v>
          </cell>
          <cell r="IP314">
            <v>10253145</v>
          </cell>
          <cell r="IQ314">
            <v>0</v>
          </cell>
          <cell r="IR314">
            <v>0</v>
          </cell>
          <cell r="IS314">
            <v>10.93</v>
          </cell>
          <cell r="IT314">
            <v>0</v>
          </cell>
          <cell r="IU314">
            <v>4.758</v>
          </cell>
          <cell r="IV314">
            <v>0.42</v>
          </cell>
          <cell r="IW314">
            <v>940.8</v>
          </cell>
          <cell r="IX314">
            <v>0</v>
          </cell>
          <cell r="IY314">
            <v>25.5</v>
          </cell>
          <cell r="IZ314">
            <v>0</v>
          </cell>
          <cell r="JA314">
            <v>0</v>
          </cell>
          <cell r="JB314">
            <v>0</v>
          </cell>
          <cell r="JC314">
            <v>0</v>
          </cell>
          <cell r="JD314">
            <v>0</v>
          </cell>
          <cell r="JE314">
            <v>0</v>
          </cell>
          <cell r="JF314">
            <v>0</v>
          </cell>
          <cell r="JG314">
            <v>0</v>
          </cell>
          <cell r="JH314">
            <v>146.36000000000001</v>
          </cell>
          <cell r="JI314">
            <v>46.58</v>
          </cell>
          <cell r="JJ314">
            <v>32.1</v>
          </cell>
          <cell r="JK314">
            <v>67.680000000000007</v>
          </cell>
          <cell r="JL314">
            <v>28.77</v>
          </cell>
          <cell r="JM314">
            <v>40.58</v>
          </cell>
          <cell r="JN314">
            <v>63.36</v>
          </cell>
          <cell r="JO314">
            <v>132.71</v>
          </cell>
          <cell r="JP314">
            <v>14.77</v>
          </cell>
          <cell r="JQ314">
            <v>2.5</v>
          </cell>
          <cell r="JR314">
            <v>2</v>
          </cell>
          <cell r="JS314">
            <v>0</v>
          </cell>
          <cell r="JT314">
            <v>7666</v>
          </cell>
          <cell r="JU314">
            <v>4.1749999999999998</v>
          </cell>
          <cell r="JV314">
            <v>14850</v>
          </cell>
          <cell r="JW314">
            <v>947.2</v>
          </cell>
          <cell r="JX314">
            <v>-4.3999999999999997E-2</v>
          </cell>
          <cell r="JY314">
            <v>-337</v>
          </cell>
          <cell r="JZ314">
            <v>-297</v>
          </cell>
          <cell r="KA314">
            <v>0</v>
          </cell>
          <cell r="KB314">
            <v>940.8</v>
          </cell>
          <cell r="KC314">
            <v>7857</v>
          </cell>
          <cell r="KD314">
            <v>7391866</v>
          </cell>
          <cell r="KE314">
            <v>0</v>
          </cell>
          <cell r="KF314">
            <v>168493</v>
          </cell>
          <cell r="KG314">
            <v>1042702</v>
          </cell>
        </row>
        <row r="315">
          <cell r="E315">
            <v>6950</v>
          </cell>
          <cell r="F315">
            <v>6950</v>
          </cell>
          <cell r="G315" t="str">
            <v>WEST DELAWARE CO</v>
          </cell>
          <cell r="H315" t="str">
            <v>West Delaware Co</v>
          </cell>
          <cell r="I315">
            <v>0</v>
          </cell>
          <cell r="J315">
            <v>0</v>
          </cell>
          <cell r="K315">
            <v>0</v>
          </cell>
          <cell r="L315">
            <v>6950</v>
          </cell>
          <cell r="M315">
            <v>9639736</v>
          </cell>
          <cell r="N315">
            <v>189606</v>
          </cell>
          <cell r="O315">
            <v>727607</v>
          </cell>
          <cell r="P315">
            <v>810000</v>
          </cell>
          <cell r="Q315">
            <v>422000</v>
          </cell>
          <cell r="R315">
            <v>565000</v>
          </cell>
          <cell r="S315">
            <v>301500</v>
          </cell>
          <cell r="T315">
            <v>850000</v>
          </cell>
          <cell r="U315">
            <v>0</v>
          </cell>
          <cell r="V315">
            <v>9444440</v>
          </cell>
          <cell r="W315">
            <v>31094</v>
          </cell>
          <cell r="X315">
            <v>1812695</v>
          </cell>
          <cell r="Y315">
            <v>92900</v>
          </cell>
          <cell r="Z315">
            <v>220000</v>
          </cell>
          <cell r="AA315">
            <v>1250000</v>
          </cell>
          <cell r="AB315">
            <v>26356578</v>
          </cell>
          <cell r="AC315">
            <v>0</v>
          </cell>
          <cell r="AD315">
            <v>0</v>
          </cell>
          <cell r="AE315">
            <v>0</v>
          </cell>
          <cell r="AF315">
            <v>26356578</v>
          </cell>
          <cell r="AG315">
            <v>9200329</v>
          </cell>
          <cell r="AH315">
            <v>35556907</v>
          </cell>
          <cell r="AI315">
            <v>13725565</v>
          </cell>
          <cell r="AJ315">
            <v>478719</v>
          </cell>
          <cell r="AK315">
            <v>1417561</v>
          </cell>
          <cell r="AL315">
            <v>372597</v>
          </cell>
          <cell r="AM315">
            <v>1034073</v>
          </cell>
          <cell r="AN315">
            <v>391001</v>
          </cell>
          <cell r="AO315">
            <v>2156750</v>
          </cell>
          <cell r="AP315">
            <v>1066500</v>
          </cell>
          <cell r="AQ315">
            <v>0</v>
          </cell>
          <cell r="AR315">
            <v>6917201</v>
          </cell>
          <cell r="AS315">
            <v>1220035</v>
          </cell>
          <cell r="AT315">
            <v>1661479</v>
          </cell>
          <cell r="AU315">
            <v>2594544</v>
          </cell>
          <cell r="AV315">
            <v>779140</v>
          </cell>
          <cell r="AW315">
            <v>5035163</v>
          </cell>
          <cell r="AX315">
            <v>26897964</v>
          </cell>
          <cell r="AY315">
            <v>0</v>
          </cell>
          <cell r="AZ315">
            <v>26897964</v>
          </cell>
          <cell r="BA315">
            <v>8658943</v>
          </cell>
          <cell r="BB315">
            <v>35556907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20</v>
          </cell>
          <cell r="BZ315">
            <v>2023</v>
          </cell>
          <cell r="CA315">
            <v>2027</v>
          </cell>
          <cell r="CB315">
            <v>10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2017</v>
          </cell>
          <cell r="CO315">
            <v>2026</v>
          </cell>
          <cell r="CP315">
            <v>0.67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2.7</v>
          </cell>
          <cell r="CY315">
            <v>0</v>
          </cell>
          <cell r="CZ315">
            <v>7</v>
          </cell>
          <cell r="DA315">
            <v>1051443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493146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5535814</v>
          </cell>
          <cell r="DY315">
            <v>78106</v>
          </cell>
          <cell r="DZ315">
            <v>0</v>
          </cell>
          <cell r="EA315">
            <v>0</v>
          </cell>
          <cell r="EB315">
            <v>0</v>
          </cell>
          <cell r="EC315">
            <v>464952</v>
          </cell>
          <cell r="ED315">
            <v>825000</v>
          </cell>
          <cell r="EE315">
            <v>0</v>
          </cell>
          <cell r="EF315">
            <v>6903872</v>
          </cell>
          <cell r="EG315">
            <v>686740</v>
          </cell>
          <cell r="EH315">
            <v>0</v>
          </cell>
          <cell r="EI315">
            <v>6825766</v>
          </cell>
          <cell r="EJ315">
            <v>0</v>
          </cell>
          <cell r="EK315">
            <v>493146</v>
          </cell>
          <cell r="EL315">
            <v>493146</v>
          </cell>
          <cell r="EM315">
            <v>242893</v>
          </cell>
          <cell r="EN315">
            <v>736039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1502691</v>
          </cell>
          <cell r="ET315">
            <v>0</v>
          </cell>
          <cell r="EU315">
            <v>9829347</v>
          </cell>
          <cell r="EV315">
            <v>0</v>
          </cell>
          <cell r="EW315">
            <v>9.7055900000000008</v>
          </cell>
          <cell r="EX315">
            <v>0.96579999999999999</v>
          </cell>
          <cell r="EY315">
            <v>0</v>
          </cell>
          <cell r="EZ315">
            <v>0</v>
          </cell>
          <cell r="FA315">
            <v>0.67</v>
          </cell>
          <cell r="FB315">
            <v>0.33</v>
          </cell>
          <cell r="FC315">
            <v>0</v>
          </cell>
          <cell r="FD315">
            <v>0</v>
          </cell>
          <cell r="FE315">
            <v>2.0415899999999998</v>
          </cell>
          <cell r="FF315">
            <v>0</v>
          </cell>
          <cell r="FG315">
            <v>13.71298</v>
          </cell>
          <cell r="FH315">
            <v>0</v>
          </cell>
          <cell r="FI315">
            <v>0</v>
          </cell>
          <cell r="FJ315">
            <v>9.5994700000000002</v>
          </cell>
          <cell r="FK315">
            <v>0.10612000000000001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14449258</v>
          </cell>
          <cell r="GK315">
            <v>7413</v>
          </cell>
          <cell r="GL315">
            <v>10333722</v>
          </cell>
          <cell r="GM315">
            <v>0</v>
          </cell>
          <cell r="GN315">
            <v>239877</v>
          </cell>
          <cell r="GO315">
            <v>1366661</v>
          </cell>
          <cell r="GP315">
            <v>534149</v>
          </cell>
          <cell r="GQ315">
            <v>0</v>
          </cell>
          <cell r="GR315">
            <v>96159</v>
          </cell>
          <cell r="GS315">
            <v>107150</v>
          </cell>
          <cell r="GT315">
            <v>0</v>
          </cell>
          <cell r="GU315">
            <v>226473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14449258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808200</v>
          </cell>
          <cell r="HG315">
            <v>0</v>
          </cell>
          <cell r="HH315">
            <v>96231</v>
          </cell>
          <cell r="HI315">
            <v>233510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10410323</v>
          </cell>
          <cell r="HO315">
            <v>26736</v>
          </cell>
          <cell r="HP315">
            <v>233761</v>
          </cell>
          <cell r="HQ315">
            <v>1412475</v>
          </cell>
          <cell r="HR315">
            <v>539095</v>
          </cell>
          <cell r="HS315">
            <v>0</v>
          </cell>
          <cell r="HT315">
            <v>97094</v>
          </cell>
          <cell r="HU315">
            <v>108166</v>
          </cell>
          <cell r="HV315">
            <v>0</v>
          </cell>
          <cell r="HW315">
            <v>195297</v>
          </cell>
          <cell r="HX315">
            <v>0</v>
          </cell>
          <cell r="HY315">
            <v>0</v>
          </cell>
          <cell r="HZ315">
            <v>0</v>
          </cell>
          <cell r="IA315">
            <v>-11008</v>
          </cell>
          <cell r="IB315">
            <v>14547389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818161</v>
          </cell>
          <cell r="II315">
            <v>0</v>
          </cell>
          <cell r="IJ315">
            <v>118627</v>
          </cell>
          <cell r="IK315">
            <v>305400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P315">
            <v>14547389</v>
          </cell>
          <cell r="IQ315">
            <v>0</v>
          </cell>
          <cell r="IR315">
            <v>0.7</v>
          </cell>
          <cell r="IS315">
            <v>23.05</v>
          </cell>
          <cell r="IT315">
            <v>192</v>
          </cell>
          <cell r="IU315">
            <v>6.9370000000000003</v>
          </cell>
          <cell r="IV315">
            <v>0.63</v>
          </cell>
          <cell r="IW315">
            <v>1327.5</v>
          </cell>
          <cell r="IX315">
            <v>0</v>
          </cell>
          <cell r="IY315">
            <v>30</v>
          </cell>
          <cell r="IZ315">
            <v>0</v>
          </cell>
          <cell r="JA315">
            <v>0</v>
          </cell>
          <cell r="JB315">
            <v>0</v>
          </cell>
          <cell r="JC315">
            <v>1441</v>
          </cell>
          <cell r="JD315">
            <v>1472</v>
          </cell>
          <cell r="JE315">
            <v>0</v>
          </cell>
          <cell r="JF315">
            <v>0</v>
          </cell>
          <cell r="JG315">
            <v>3.96</v>
          </cell>
          <cell r="JH315">
            <v>185</v>
          </cell>
          <cell r="JI315">
            <v>41.1</v>
          </cell>
          <cell r="JJ315">
            <v>42.38</v>
          </cell>
          <cell r="JK315">
            <v>101.52</v>
          </cell>
          <cell r="JL315">
            <v>38.36</v>
          </cell>
          <cell r="JM315">
            <v>45.39</v>
          </cell>
          <cell r="JN315">
            <v>102.96</v>
          </cell>
          <cell r="JO315">
            <v>186.71</v>
          </cell>
          <cell r="JP315">
            <v>18.13</v>
          </cell>
          <cell r="JQ315">
            <v>1.73</v>
          </cell>
          <cell r="JR315">
            <v>222</v>
          </cell>
          <cell r="JS315">
            <v>1.3</v>
          </cell>
          <cell r="JT315">
            <v>7635</v>
          </cell>
          <cell r="JU315">
            <v>6.7030000000000003</v>
          </cell>
          <cell r="JV315">
            <v>17446</v>
          </cell>
          <cell r="JW315">
            <v>1363.5</v>
          </cell>
          <cell r="JX315">
            <v>-1</v>
          </cell>
          <cell r="JY315">
            <v>0</v>
          </cell>
          <cell r="JZ315">
            <v>-6749</v>
          </cell>
          <cell r="KA315">
            <v>1412</v>
          </cell>
          <cell r="KB315">
            <v>1327.5</v>
          </cell>
          <cell r="KC315">
            <v>7826</v>
          </cell>
          <cell r="KD315">
            <v>10389015</v>
          </cell>
          <cell r="KE315">
            <v>125411</v>
          </cell>
          <cell r="KF315">
            <v>207882</v>
          </cell>
          <cell r="KG315">
            <v>1461192</v>
          </cell>
        </row>
        <row r="316">
          <cell r="E316">
            <v>6957</v>
          </cell>
          <cell r="F316">
            <v>6957</v>
          </cell>
          <cell r="G316" t="str">
            <v>WEST DES MOINES</v>
          </cell>
          <cell r="H316" t="str">
            <v>West Des Moines</v>
          </cell>
          <cell r="I316">
            <v>0</v>
          </cell>
          <cell r="J316">
            <v>0</v>
          </cell>
          <cell r="K316">
            <v>0</v>
          </cell>
          <cell r="L316">
            <v>6957</v>
          </cell>
          <cell r="M316">
            <v>69673133</v>
          </cell>
          <cell r="N316">
            <v>899418</v>
          </cell>
          <cell r="O316">
            <v>0</v>
          </cell>
          <cell r="P316">
            <v>9438971</v>
          </cell>
          <cell r="Q316">
            <v>3531500</v>
          </cell>
          <cell r="R316">
            <v>1353535</v>
          </cell>
          <cell r="S316">
            <v>1865100</v>
          </cell>
          <cell r="T316">
            <v>5269795</v>
          </cell>
          <cell r="U316">
            <v>125000</v>
          </cell>
          <cell r="V316">
            <v>56080699</v>
          </cell>
          <cell r="W316">
            <v>161668</v>
          </cell>
          <cell r="X316">
            <v>11305978</v>
          </cell>
          <cell r="Y316">
            <v>0</v>
          </cell>
          <cell r="Z316">
            <v>1875619</v>
          </cell>
          <cell r="AA316">
            <v>6276060</v>
          </cell>
          <cell r="AB316">
            <v>167856476</v>
          </cell>
          <cell r="AC316">
            <v>0</v>
          </cell>
          <cell r="AD316">
            <v>15204234</v>
          </cell>
          <cell r="AE316">
            <v>35000</v>
          </cell>
          <cell r="AF316">
            <v>183095710</v>
          </cell>
          <cell r="AG316">
            <v>82061233</v>
          </cell>
          <cell r="AH316">
            <v>265156943</v>
          </cell>
          <cell r="AI316">
            <v>95945715</v>
          </cell>
          <cell r="AJ316">
            <v>3865984</v>
          </cell>
          <cell r="AK316">
            <v>8990293</v>
          </cell>
          <cell r="AL316">
            <v>1388901</v>
          </cell>
          <cell r="AM316">
            <v>6742217</v>
          </cell>
          <cell r="AN316">
            <v>5398055</v>
          </cell>
          <cell r="AO316">
            <v>12661677</v>
          </cell>
          <cell r="AP316">
            <v>4338701</v>
          </cell>
          <cell r="AQ316">
            <v>0</v>
          </cell>
          <cell r="AR316">
            <v>43385828</v>
          </cell>
          <cell r="AS316">
            <v>9399823</v>
          </cell>
          <cell r="AT316">
            <v>17696746</v>
          </cell>
          <cell r="AU316">
            <v>14948737</v>
          </cell>
          <cell r="AV316">
            <v>4757671</v>
          </cell>
          <cell r="AW316">
            <v>37403154</v>
          </cell>
          <cell r="AX316">
            <v>186134520</v>
          </cell>
          <cell r="AY316">
            <v>15204234</v>
          </cell>
          <cell r="AZ316">
            <v>201338754</v>
          </cell>
          <cell r="BA316">
            <v>63818189</v>
          </cell>
          <cell r="BB316">
            <v>265156943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2022</v>
          </cell>
          <cell r="CA316">
            <v>2026</v>
          </cell>
          <cell r="CB316">
            <v>10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2022</v>
          </cell>
          <cell r="CO316">
            <v>2031</v>
          </cell>
          <cell r="CP316">
            <v>1.34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0.13500000000000001</v>
          </cell>
          <cell r="CX316">
            <v>2.7</v>
          </cell>
          <cell r="CY316">
            <v>0</v>
          </cell>
          <cell r="CZ316">
            <v>0</v>
          </cell>
          <cell r="DA316">
            <v>6741473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8177086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42587885</v>
          </cell>
          <cell r="DY316">
            <v>5610928</v>
          </cell>
          <cell r="DZ316">
            <v>0</v>
          </cell>
          <cell r="EA316">
            <v>0</v>
          </cell>
          <cell r="EB316">
            <v>0</v>
          </cell>
          <cell r="EC316">
            <v>777179</v>
          </cell>
          <cell r="ED316">
            <v>0</v>
          </cell>
          <cell r="EE316">
            <v>0</v>
          </cell>
          <cell r="EF316">
            <v>48975992</v>
          </cell>
          <cell r="EG316">
            <v>10637793</v>
          </cell>
          <cell r="EH316">
            <v>0</v>
          </cell>
          <cell r="EI316">
            <v>43365064</v>
          </cell>
          <cell r="EJ316">
            <v>7565600</v>
          </cell>
          <cell r="EK316">
            <v>611486</v>
          </cell>
          <cell r="EL316">
            <v>8177086</v>
          </cell>
          <cell r="EM316">
            <v>2013760</v>
          </cell>
          <cell r="EN316">
            <v>10190846</v>
          </cell>
          <cell r="EO316">
            <v>0</v>
          </cell>
          <cell r="EP316">
            <v>0</v>
          </cell>
          <cell r="EQ316">
            <v>0</v>
          </cell>
          <cell r="ER316">
            <v>767920</v>
          </cell>
          <cell r="ES316">
            <v>0</v>
          </cell>
          <cell r="ET316">
            <v>0</v>
          </cell>
          <cell r="EU316">
            <v>70572588</v>
          </cell>
          <cell r="EV316">
            <v>0</v>
          </cell>
          <cell r="EW316">
            <v>8.5430399999999995</v>
          </cell>
          <cell r="EX316">
            <v>1.87012</v>
          </cell>
          <cell r="EY316">
            <v>0</v>
          </cell>
          <cell r="EZ316">
            <v>0</v>
          </cell>
          <cell r="FA316">
            <v>1.34</v>
          </cell>
          <cell r="FB316">
            <v>0.33</v>
          </cell>
          <cell r="FC316">
            <v>0</v>
          </cell>
          <cell r="FD316">
            <v>0.13500000000000001</v>
          </cell>
          <cell r="FE316">
            <v>0</v>
          </cell>
          <cell r="FF316">
            <v>0</v>
          </cell>
          <cell r="FG316">
            <v>12.218159999999999</v>
          </cell>
          <cell r="FH316">
            <v>0</v>
          </cell>
          <cell r="FI316">
            <v>0</v>
          </cell>
          <cell r="FJ316">
            <v>7.6235600000000003</v>
          </cell>
          <cell r="FK316">
            <v>0.91947999999999996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92864440</v>
          </cell>
          <cell r="GK316">
            <v>7413</v>
          </cell>
          <cell r="GL316">
            <v>65045369</v>
          </cell>
          <cell r="GM316">
            <v>0</v>
          </cell>
          <cell r="GN316">
            <v>2699577</v>
          </cell>
          <cell r="GO316">
            <v>8015751</v>
          </cell>
          <cell r="GP316">
            <v>3116013</v>
          </cell>
          <cell r="GQ316">
            <v>0</v>
          </cell>
          <cell r="GR316">
            <v>600975</v>
          </cell>
          <cell r="GS316">
            <v>660045</v>
          </cell>
          <cell r="GT316">
            <v>0</v>
          </cell>
          <cell r="GU316">
            <v>3170666</v>
          </cell>
          <cell r="GV316">
            <v>0</v>
          </cell>
          <cell r="GW316">
            <v>0</v>
          </cell>
          <cell r="GX316">
            <v>0</v>
          </cell>
          <cell r="GY316">
            <v>-10592</v>
          </cell>
          <cell r="GZ316">
            <v>92864440</v>
          </cell>
          <cell r="HA316">
            <v>0</v>
          </cell>
          <cell r="HB316">
            <v>0</v>
          </cell>
          <cell r="HC316">
            <v>0</v>
          </cell>
          <cell r="HD316">
            <v>0</v>
          </cell>
          <cell r="HE316">
            <v>0</v>
          </cell>
          <cell r="HF316">
            <v>5410474</v>
          </cell>
          <cell r="HG316">
            <v>0</v>
          </cell>
          <cell r="HH316">
            <v>423313</v>
          </cell>
          <cell r="HI316">
            <v>1449242</v>
          </cell>
          <cell r="HJ316">
            <v>0</v>
          </cell>
          <cell r="HK316">
            <v>0</v>
          </cell>
          <cell r="HL316">
            <v>0</v>
          </cell>
          <cell r="HM316">
            <v>0</v>
          </cell>
          <cell r="HN316">
            <v>66261111</v>
          </cell>
          <cell r="HO316">
            <v>0</v>
          </cell>
          <cell r="HP316">
            <v>2808939</v>
          </cell>
          <cell r="HQ316">
            <v>8331236</v>
          </cell>
          <cell r="HR316">
            <v>3183779</v>
          </cell>
          <cell r="HS316">
            <v>0</v>
          </cell>
          <cell r="HT316">
            <v>612645</v>
          </cell>
          <cell r="HU316">
            <v>672981</v>
          </cell>
          <cell r="HV316">
            <v>0</v>
          </cell>
          <cell r="HW316">
            <v>3216723</v>
          </cell>
          <cell r="HX316">
            <v>0</v>
          </cell>
          <cell r="HY316">
            <v>0</v>
          </cell>
          <cell r="HZ316">
            <v>0</v>
          </cell>
          <cell r="IA316">
            <v>42202</v>
          </cell>
          <cell r="IB316">
            <v>94806075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5499010</v>
          </cell>
          <cell r="II316">
            <v>0</v>
          </cell>
          <cell r="IJ316">
            <v>513663</v>
          </cell>
          <cell r="IK316">
            <v>1366555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P316">
            <v>94806075</v>
          </cell>
          <cell r="IQ316">
            <v>0</v>
          </cell>
          <cell r="IR316">
            <v>2.2000000000000002</v>
          </cell>
          <cell r="IS316">
            <v>133.06</v>
          </cell>
          <cell r="IT316">
            <v>1199</v>
          </cell>
          <cell r="IU316">
            <v>39.762999999999998</v>
          </cell>
          <cell r="IV316">
            <v>195.08</v>
          </cell>
          <cell r="IW316">
            <v>8614.2000000000007</v>
          </cell>
          <cell r="IX316">
            <v>0</v>
          </cell>
          <cell r="IY316">
            <v>178.5</v>
          </cell>
          <cell r="IZ316">
            <v>0</v>
          </cell>
          <cell r="JA316">
            <v>0</v>
          </cell>
          <cell r="JB316">
            <v>0</v>
          </cell>
          <cell r="JC316">
            <v>0</v>
          </cell>
          <cell r="JD316">
            <v>0</v>
          </cell>
          <cell r="JE316">
            <v>-2</v>
          </cell>
          <cell r="JF316">
            <v>-15270</v>
          </cell>
          <cell r="JG316">
            <v>0</v>
          </cell>
          <cell r="JH316">
            <v>1091.19</v>
          </cell>
          <cell r="JI316">
            <v>313.73</v>
          </cell>
          <cell r="JJ316">
            <v>392.26</v>
          </cell>
          <cell r="JK316">
            <v>385.2</v>
          </cell>
          <cell r="JL316">
            <v>324.69</v>
          </cell>
          <cell r="JM316">
            <v>405.62</v>
          </cell>
          <cell r="JN316">
            <v>402.48</v>
          </cell>
          <cell r="JO316">
            <v>1132.79</v>
          </cell>
          <cell r="JP316">
            <v>141.81</v>
          </cell>
          <cell r="JQ316">
            <v>200.88</v>
          </cell>
          <cell r="JR316">
            <v>1234</v>
          </cell>
          <cell r="JS316">
            <v>1.8</v>
          </cell>
          <cell r="JT316">
            <v>7635</v>
          </cell>
          <cell r="JU316">
            <v>35.978999999999999</v>
          </cell>
          <cell r="JV316">
            <v>0</v>
          </cell>
          <cell r="JW316">
            <v>8678.6</v>
          </cell>
          <cell r="JX316">
            <v>5.7720000000000002</v>
          </cell>
          <cell r="JY316">
            <v>44069</v>
          </cell>
          <cell r="JZ316">
            <v>38955</v>
          </cell>
          <cell r="KA316">
            <v>0</v>
          </cell>
          <cell r="KB316">
            <v>8614.2000000000007</v>
          </cell>
          <cell r="KC316">
            <v>7826</v>
          </cell>
          <cell r="KD316">
            <v>67414729</v>
          </cell>
          <cell r="KE316">
            <v>0</v>
          </cell>
          <cell r="KF316">
            <v>2963464</v>
          </cell>
          <cell r="KG316">
            <v>8865215</v>
          </cell>
        </row>
        <row r="317">
          <cell r="E317">
            <v>5922</v>
          </cell>
          <cell r="F317">
            <v>5922</v>
          </cell>
          <cell r="G317" t="str">
            <v>WEST FORK</v>
          </cell>
          <cell r="H317" t="str">
            <v>West Fork</v>
          </cell>
          <cell r="I317">
            <v>0</v>
          </cell>
          <cell r="J317">
            <v>0</v>
          </cell>
          <cell r="K317">
            <v>0</v>
          </cell>
          <cell r="L317">
            <v>5922</v>
          </cell>
          <cell r="M317">
            <v>5359287</v>
          </cell>
          <cell r="N317">
            <v>94047</v>
          </cell>
          <cell r="O317">
            <v>55270</v>
          </cell>
          <cell r="P317">
            <v>400000</v>
          </cell>
          <cell r="Q317">
            <v>74500</v>
          </cell>
          <cell r="R317">
            <v>250000</v>
          </cell>
          <cell r="S317">
            <v>285200</v>
          </cell>
          <cell r="T317">
            <v>243500</v>
          </cell>
          <cell r="U317">
            <v>0</v>
          </cell>
          <cell r="V317">
            <v>5010867</v>
          </cell>
          <cell r="W317">
            <v>14569</v>
          </cell>
          <cell r="X317">
            <v>1018800</v>
          </cell>
          <cell r="Y317">
            <v>63687</v>
          </cell>
          <cell r="Z317">
            <v>110000</v>
          </cell>
          <cell r="AA317">
            <v>500000</v>
          </cell>
          <cell r="AB317">
            <v>13479727</v>
          </cell>
          <cell r="AC317">
            <v>0</v>
          </cell>
          <cell r="AD317">
            <v>0</v>
          </cell>
          <cell r="AE317">
            <v>10500</v>
          </cell>
          <cell r="AF317">
            <v>13490227</v>
          </cell>
          <cell r="AG317">
            <v>3781831</v>
          </cell>
          <cell r="AH317">
            <v>17272058</v>
          </cell>
          <cell r="AI317">
            <v>7965000</v>
          </cell>
          <cell r="AJ317">
            <v>450000</v>
          </cell>
          <cell r="AK317">
            <v>106000</v>
          </cell>
          <cell r="AL317">
            <v>665000</v>
          </cell>
          <cell r="AM317">
            <v>500000</v>
          </cell>
          <cell r="AN317">
            <v>570000</v>
          </cell>
          <cell r="AO317">
            <v>1155000</v>
          </cell>
          <cell r="AP317">
            <v>875000</v>
          </cell>
          <cell r="AQ317">
            <v>0</v>
          </cell>
          <cell r="AR317">
            <v>4321000</v>
          </cell>
          <cell r="AS317">
            <v>410000</v>
          </cell>
          <cell r="AT317">
            <v>1150000</v>
          </cell>
          <cell r="AU317">
            <v>0</v>
          </cell>
          <cell r="AV317">
            <v>429841</v>
          </cell>
          <cell r="AW317">
            <v>1579841</v>
          </cell>
          <cell r="AX317">
            <v>14275841</v>
          </cell>
          <cell r="AY317">
            <v>0</v>
          </cell>
          <cell r="AZ317">
            <v>14275841</v>
          </cell>
          <cell r="BA317">
            <v>2996217</v>
          </cell>
          <cell r="BB317">
            <v>17272058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20</v>
          </cell>
          <cell r="BZ317">
            <v>2022</v>
          </cell>
          <cell r="CA317">
            <v>2026</v>
          </cell>
          <cell r="CB317">
            <v>10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2020</v>
          </cell>
          <cell r="CO317">
            <v>2029</v>
          </cell>
          <cell r="CP317">
            <v>0.67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2.7</v>
          </cell>
          <cell r="CY317">
            <v>0</v>
          </cell>
          <cell r="CZ317">
            <v>1</v>
          </cell>
          <cell r="DA317">
            <v>590613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329105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3560144</v>
          </cell>
          <cell r="DY317">
            <v>432772</v>
          </cell>
          <cell r="DZ317">
            <v>0</v>
          </cell>
          <cell r="EA317">
            <v>0</v>
          </cell>
          <cell r="EB317">
            <v>0</v>
          </cell>
          <cell r="EC317">
            <v>450000</v>
          </cell>
          <cell r="ED317">
            <v>0</v>
          </cell>
          <cell r="EE317">
            <v>0</v>
          </cell>
          <cell r="EF317">
            <v>4442916</v>
          </cell>
          <cell r="EG317">
            <v>500000</v>
          </cell>
          <cell r="EH317">
            <v>0</v>
          </cell>
          <cell r="EI317">
            <v>4010144</v>
          </cell>
          <cell r="EJ317">
            <v>0</v>
          </cell>
          <cell r="EK317">
            <v>329105</v>
          </cell>
          <cell r="EL317">
            <v>329105</v>
          </cell>
          <cell r="EM317">
            <v>162096</v>
          </cell>
          <cell r="EN317">
            <v>491201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5434119</v>
          </cell>
          <cell r="EV317">
            <v>0</v>
          </cell>
          <cell r="EW317">
            <v>9.2069899999999993</v>
          </cell>
          <cell r="EX317">
            <v>1.0381100000000001</v>
          </cell>
          <cell r="EY317">
            <v>0</v>
          </cell>
          <cell r="EZ317">
            <v>0</v>
          </cell>
          <cell r="FA317">
            <v>0.67</v>
          </cell>
          <cell r="FB317">
            <v>0.33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11.245100000000001</v>
          </cell>
          <cell r="FH317">
            <v>0</v>
          </cell>
          <cell r="FI317">
            <v>0</v>
          </cell>
          <cell r="FJ317">
            <v>8.3259399999999992</v>
          </cell>
          <cell r="FK317">
            <v>0.88105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7984873</v>
          </cell>
          <cell r="GK317">
            <v>7434</v>
          </cell>
          <cell r="GL317">
            <v>5574757</v>
          </cell>
          <cell r="GM317">
            <v>0</v>
          </cell>
          <cell r="GN317">
            <v>138778</v>
          </cell>
          <cell r="GO317">
            <v>816105</v>
          </cell>
          <cell r="GP317">
            <v>281580</v>
          </cell>
          <cell r="GQ317">
            <v>0</v>
          </cell>
          <cell r="GR317">
            <v>49013</v>
          </cell>
          <cell r="GS317">
            <v>54661</v>
          </cell>
          <cell r="GT317">
            <v>0</v>
          </cell>
          <cell r="GU317">
            <v>179488</v>
          </cell>
          <cell r="GV317">
            <v>0</v>
          </cell>
          <cell r="GW317">
            <v>0</v>
          </cell>
          <cell r="GX317">
            <v>0</v>
          </cell>
          <cell r="GY317">
            <v>-849</v>
          </cell>
          <cell r="GZ317">
            <v>7984873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459750</v>
          </cell>
          <cell r="HG317">
            <v>0</v>
          </cell>
          <cell r="HH317">
            <v>48238</v>
          </cell>
          <cell r="HI317">
            <v>174206</v>
          </cell>
          <cell r="HJ317">
            <v>0</v>
          </cell>
          <cell r="HK317">
            <v>0</v>
          </cell>
          <cell r="HL317">
            <v>0</v>
          </cell>
          <cell r="HM317">
            <v>0</v>
          </cell>
          <cell r="HN317">
            <v>5847653</v>
          </cell>
          <cell r="HO317">
            <v>0</v>
          </cell>
          <cell r="HP317">
            <v>209399</v>
          </cell>
          <cell r="HQ317">
            <v>827996</v>
          </cell>
          <cell r="HR317">
            <v>294074</v>
          </cell>
          <cell r="HS317">
            <v>0</v>
          </cell>
          <cell r="HT317">
            <v>51038</v>
          </cell>
          <cell r="HU317">
            <v>56904</v>
          </cell>
          <cell r="HV317">
            <v>0</v>
          </cell>
          <cell r="HW317">
            <v>187377</v>
          </cell>
          <cell r="HX317">
            <v>0</v>
          </cell>
          <cell r="HY317">
            <v>0</v>
          </cell>
          <cell r="HZ317">
            <v>0</v>
          </cell>
          <cell r="IA317">
            <v>-26539</v>
          </cell>
          <cell r="IB317">
            <v>8373799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483776</v>
          </cell>
          <cell r="II317">
            <v>0</v>
          </cell>
          <cell r="IJ317">
            <v>58114</v>
          </cell>
          <cell r="IK317">
            <v>152811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P317">
            <v>8373799</v>
          </cell>
          <cell r="IQ317">
            <v>0</v>
          </cell>
          <cell r="IR317">
            <v>0</v>
          </cell>
          <cell r="IS317">
            <v>21.25</v>
          </cell>
          <cell r="IT317">
            <v>53</v>
          </cell>
          <cell r="IU317">
            <v>3.5310000000000001</v>
          </cell>
          <cell r="IV317">
            <v>2.57</v>
          </cell>
          <cell r="IW317">
            <v>750.2</v>
          </cell>
          <cell r="IX317">
            <v>0</v>
          </cell>
          <cell r="IY317">
            <v>22.5</v>
          </cell>
          <cell r="IZ317">
            <v>0</v>
          </cell>
          <cell r="JA317">
            <v>0</v>
          </cell>
          <cell r="JB317">
            <v>0</v>
          </cell>
          <cell r="JC317">
            <v>371</v>
          </cell>
          <cell r="JD317">
            <v>364</v>
          </cell>
          <cell r="JE317">
            <v>0</v>
          </cell>
          <cell r="JF317">
            <v>0</v>
          </cell>
          <cell r="JG317">
            <v>1.05</v>
          </cell>
          <cell r="JH317">
            <v>108.15</v>
          </cell>
          <cell r="JI317">
            <v>42.47</v>
          </cell>
          <cell r="JJ317">
            <v>33.28</v>
          </cell>
          <cell r="JK317">
            <v>32.4</v>
          </cell>
          <cell r="JL317">
            <v>31.51</v>
          </cell>
          <cell r="JM317">
            <v>36.31</v>
          </cell>
          <cell r="JN317">
            <v>30.24</v>
          </cell>
          <cell r="JO317">
            <v>98.06</v>
          </cell>
          <cell r="JP317">
            <v>20.16</v>
          </cell>
          <cell r="JQ317">
            <v>1.78</v>
          </cell>
          <cell r="JR317">
            <v>59</v>
          </cell>
          <cell r="JS317">
            <v>0</v>
          </cell>
          <cell r="JT317">
            <v>7656</v>
          </cell>
          <cell r="JU317">
            <v>3.29</v>
          </cell>
          <cell r="JV317">
            <v>15350</v>
          </cell>
          <cell r="JW317">
            <v>763.8</v>
          </cell>
          <cell r="JX317">
            <v>0</v>
          </cell>
          <cell r="JY317">
            <v>0</v>
          </cell>
          <cell r="JZ317">
            <v>0</v>
          </cell>
          <cell r="KA317">
            <v>363</v>
          </cell>
          <cell r="KB317">
            <v>750.2</v>
          </cell>
          <cell r="KC317">
            <v>7847</v>
          </cell>
          <cell r="KD317">
            <v>5886819</v>
          </cell>
          <cell r="KE317">
            <v>19311</v>
          </cell>
          <cell r="KF317">
            <v>197980</v>
          </cell>
          <cell r="KG317">
            <v>769477</v>
          </cell>
        </row>
        <row r="318">
          <cell r="E318">
            <v>819</v>
          </cell>
          <cell r="F318">
            <v>819</v>
          </cell>
          <cell r="G318" t="str">
            <v>WEST HANCOCK</v>
          </cell>
          <cell r="H318" t="str">
            <v>West Hancock</v>
          </cell>
          <cell r="I318">
            <v>0</v>
          </cell>
          <cell r="J318">
            <v>0</v>
          </cell>
          <cell r="K318">
            <v>0</v>
          </cell>
          <cell r="L318">
            <v>819</v>
          </cell>
          <cell r="M318">
            <v>3264117</v>
          </cell>
          <cell r="N318">
            <v>48358</v>
          </cell>
          <cell r="O318">
            <v>80886</v>
          </cell>
          <cell r="P318">
            <v>400000</v>
          </cell>
          <cell r="Q318">
            <v>71800</v>
          </cell>
          <cell r="R318">
            <v>120000</v>
          </cell>
          <cell r="S318">
            <v>275500</v>
          </cell>
          <cell r="T318">
            <v>55500</v>
          </cell>
          <cell r="U318">
            <v>0</v>
          </cell>
          <cell r="V318">
            <v>3832269</v>
          </cell>
          <cell r="W318">
            <v>12207</v>
          </cell>
          <cell r="X318">
            <v>732000</v>
          </cell>
          <cell r="Y318">
            <v>26500</v>
          </cell>
          <cell r="Z318">
            <v>80000</v>
          </cell>
          <cell r="AA318">
            <v>750000</v>
          </cell>
          <cell r="AB318">
            <v>9749137</v>
          </cell>
          <cell r="AC318">
            <v>0</v>
          </cell>
          <cell r="AD318">
            <v>363462</v>
          </cell>
          <cell r="AE318">
            <v>0</v>
          </cell>
          <cell r="AF318">
            <v>10112599</v>
          </cell>
          <cell r="AG318">
            <v>3242992</v>
          </cell>
          <cell r="AH318">
            <v>13355591</v>
          </cell>
          <cell r="AI318">
            <v>5818000</v>
          </cell>
          <cell r="AJ318">
            <v>100000</v>
          </cell>
          <cell r="AK318">
            <v>500000</v>
          </cell>
          <cell r="AL318">
            <v>318000</v>
          </cell>
          <cell r="AM318">
            <v>475000</v>
          </cell>
          <cell r="AN318">
            <v>100000</v>
          </cell>
          <cell r="AO318">
            <v>1020000</v>
          </cell>
          <cell r="AP318">
            <v>385000</v>
          </cell>
          <cell r="AQ318">
            <v>0</v>
          </cell>
          <cell r="AR318">
            <v>2898000</v>
          </cell>
          <cell r="AS318">
            <v>502000</v>
          </cell>
          <cell r="AT318">
            <v>950000</v>
          </cell>
          <cell r="AU318">
            <v>363462</v>
          </cell>
          <cell r="AV318">
            <v>316496</v>
          </cell>
          <cell r="AW318">
            <v>1629958</v>
          </cell>
          <cell r="AX318">
            <v>10847958</v>
          </cell>
          <cell r="AY318">
            <v>363462</v>
          </cell>
          <cell r="AZ318">
            <v>11211420</v>
          </cell>
          <cell r="BA318">
            <v>2144171</v>
          </cell>
          <cell r="BB318">
            <v>13355591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20</v>
          </cell>
          <cell r="BZ318">
            <v>2022</v>
          </cell>
          <cell r="CA318">
            <v>2026</v>
          </cell>
          <cell r="CB318">
            <v>10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5</v>
          </cell>
          <cell r="CN318">
            <v>2020</v>
          </cell>
          <cell r="CO318">
            <v>2029</v>
          </cell>
          <cell r="CP318">
            <v>0.67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0.13500000000000001</v>
          </cell>
          <cell r="CX318">
            <v>2.7</v>
          </cell>
          <cell r="CY318">
            <v>0</v>
          </cell>
          <cell r="CZ318">
            <v>4</v>
          </cell>
          <cell r="DA318">
            <v>454299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4</v>
          </cell>
          <cell r="DI318">
            <v>229916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2593218</v>
          </cell>
          <cell r="DY318">
            <v>192209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2785427</v>
          </cell>
          <cell r="EG318">
            <v>300000</v>
          </cell>
          <cell r="EH318">
            <v>0</v>
          </cell>
          <cell r="EI318">
            <v>2593218</v>
          </cell>
          <cell r="EJ318">
            <v>0</v>
          </cell>
          <cell r="EK318">
            <v>53189</v>
          </cell>
          <cell r="EL318">
            <v>53189</v>
          </cell>
          <cell r="EM318">
            <v>113242</v>
          </cell>
          <cell r="EN318">
            <v>166431</v>
          </cell>
          <cell r="EO318">
            <v>0</v>
          </cell>
          <cell r="EP318">
            <v>0</v>
          </cell>
          <cell r="EQ318">
            <v>0</v>
          </cell>
          <cell r="ER318">
            <v>46206</v>
          </cell>
          <cell r="ES318">
            <v>0</v>
          </cell>
          <cell r="ET318">
            <v>0</v>
          </cell>
          <cell r="EU318">
            <v>3298067</v>
          </cell>
          <cell r="EV318">
            <v>0</v>
          </cell>
          <cell r="EW318">
            <v>8.1366800000000001</v>
          </cell>
          <cell r="EX318">
            <v>0.87651000000000001</v>
          </cell>
          <cell r="EY318">
            <v>0</v>
          </cell>
          <cell r="EZ318">
            <v>0</v>
          </cell>
          <cell r="FA318">
            <v>0.155</v>
          </cell>
          <cell r="FB318">
            <v>0.33</v>
          </cell>
          <cell r="FC318">
            <v>0</v>
          </cell>
          <cell r="FD318">
            <v>0.13500000000000001</v>
          </cell>
          <cell r="FE318">
            <v>0</v>
          </cell>
          <cell r="FF318">
            <v>0</v>
          </cell>
          <cell r="FG318">
            <v>9.6331900000000008</v>
          </cell>
          <cell r="FH318">
            <v>0</v>
          </cell>
          <cell r="FI318">
            <v>0</v>
          </cell>
          <cell r="FJ318">
            <v>7.5765599999999997</v>
          </cell>
          <cell r="FK318">
            <v>0.56011999999999995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0</v>
          </cell>
          <cell r="GI318">
            <v>0</v>
          </cell>
          <cell r="GJ318">
            <v>5754371</v>
          </cell>
          <cell r="GK318">
            <v>7413</v>
          </cell>
          <cell r="GL318">
            <v>4177967</v>
          </cell>
          <cell r="GM318">
            <v>0</v>
          </cell>
          <cell r="GN318">
            <v>226816</v>
          </cell>
          <cell r="GO318">
            <v>303933</v>
          </cell>
          <cell r="GP318">
            <v>198031</v>
          </cell>
          <cell r="GQ318">
            <v>0</v>
          </cell>
          <cell r="GR318">
            <v>34698</v>
          </cell>
          <cell r="GS318">
            <v>38696</v>
          </cell>
          <cell r="GT318">
            <v>0</v>
          </cell>
          <cell r="GU318">
            <v>147706</v>
          </cell>
          <cell r="GV318">
            <v>0</v>
          </cell>
          <cell r="GW318">
            <v>0</v>
          </cell>
          <cell r="GX318">
            <v>0</v>
          </cell>
          <cell r="GY318">
            <v>-8318</v>
          </cell>
          <cell r="GZ318">
            <v>5754371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341800</v>
          </cell>
          <cell r="HG318">
            <v>0</v>
          </cell>
          <cell r="HH318">
            <v>34886</v>
          </cell>
          <cell r="HI318">
            <v>118608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4270256</v>
          </cell>
          <cell r="HO318">
            <v>0</v>
          </cell>
          <cell r="HP318">
            <v>203984</v>
          </cell>
          <cell r="HQ318">
            <v>318609</v>
          </cell>
          <cell r="HR318">
            <v>202703</v>
          </cell>
          <cell r="HS318">
            <v>0</v>
          </cell>
          <cell r="HT318">
            <v>35420</v>
          </cell>
          <cell r="HU318">
            <v>39492</v>
          </cell>
          <cell r="HV318">
            <v>0</v>
          </cell>
          <cell r="HW318">
            <v>146397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5859361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352168</v>
          </cell>
          <cell r="II318">
            <v>0</v>
          </cell>
          <cell r="IJ318">
            <v>42031</v>
          </cell>
          <cell r="IK318">
            <v>156518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P318">
            <v>5859361</v>
          </cell>
          <cell r="IQ318">
            <v>0</v>
          </cell>
          <cell r="IR318">
            <v>0</v>
          </cell>
          <cell r="IS318">
            <v>19.61</v>
          </cell>
          <cell r="IT318">
            <v>8</v>
          </cell>
          <cell r="IU318">
            <v>2.6070000000000002</v>
          </cell>
          <cell r="IV318">
            <v>4.5</v>
          </cell>
          <cell r="IW318">
            <v>580.5</v>
          </cell>
          <cell r="IX318">
            <v>0</v>
          </cell>
          <cell r="IY318">
            <v>19.5</v>
          </cell>
          <cell r="IZ318">
            <v>0</v>
          </cell>
          <cell r="JA318">
            <v>0</v>
          </cell>
          <cell r="JB318">
            <v>0</v>
          </cell>
          <cell r="JC318">
            <v>256</v>
          </cell>
          <cell r="JD318">
            <v>255</v>
          </cell>
          <cell r="JE318">
            <v>0</v>
          </cell>
          <cell r="JF318">
            <v>0</v>
          </cell>
          <cell r="JG318">
            <v>0.78</v>
          </cell>
          <cell r="JH318">
            <v>41.73</v>
          </cell>
          <cell r="JI318">
            <v>10.96</v>
          </cell>
          <cell r="JJ318">
            <v>4.8499999999999996</v>
          </cell>
          <cell r="JK318">
            <v>25.92</v>
          </cell>
          <cell r="JL318">
            <v>8.2200000000000006</v>
          </cell>
          <cell r="JM318">
            <v>12.11</v>
          </cell>
          <cell r="JN318">
            <v>28.08</v>
          </cell>
          <cell r="JO318">
            <v>48.41</v>
          </cell>
          <cell r="JP318">
            <v>15.64</v>
          </cell>
          <cell r="JQ318">
            <v>6.84</v>
          </cell>
          <cell r="JR318">
            <v>9</v>
          </cell>
          <cell r="JS318">
            <v>0</v>
          </cell>
          <cell r="JT318">
            <v>7635</v>
          </cell>
          <cell r="JU318">
            <v>2.8479999999999999</v>
          </cell>
          <cell r="JV318">
            <v>11702</v>
          </cell>
          <cell r="JW318">
            <v>559.29999999999995</v>
          </cell>
          <cell r="JX318">
            <v>-2.1000000000000001E-2</v>
          </cell>
          <cell r="JY318">
            <v>-160</v>
          </cell>
          <cell r="JZ318">
            <v>-142</v>
          </cell>
          <cell r="KA318">
            <v>270</v>
          </cell>
          <cell r="KB318">
            <v>580.5</v>
          </cell>
          <cell r="KC318">
            <v>7826</v>
          </cell>
          <cell r="KD318">
            <v>4542993</v>
          </cell>
          <cell r="KE318">
            <v>0</v>
          </cell>
          <cell r="KF318">
            <v>198217</v>
          </cell>
          <cell r="KG318">
            <v>378857</v>
          </cell>
        </row>
        <row r="319">
          <cell r="E319">
            <v>6969</v>
          </cell>
          <cell r="F319">
            <v>6969</v>
          </cell>
          <cell r="G319" t="str">
            <v>WEST HARRISON</v>
          </cell>
          <cell r="H319" t="str">
            <v>West Harrison</v>
          </cell>
          <cell r="I319">
            <v>0</v>
          </cell>
          <cell r="J319">
            <v>0</v>
          </cell>
          <cell r="K319">
            <v>0</v>
          </cell>
          <cell r="L319">
            <v>6969</v>
          </cell>
          <cell r="M319">
            <v>3018193</v>
          </cell>
          <cell r="N319">
            <v>41537</v>
          </cell>
          <cell r="O319">
            <v>64510</v>
          </cell>
          <cell r="P319">
            <v>420000</v>
          </cell>
          <cell r="Q319">
            <v>71000</v>
          </cell>
          <cell r="R319">
            <v>125000</v>
          </cell>
          <cell r="S319">
            <v>91000</v>
          </cell>
          <cell r="T319">
            <v>152000</v>
          </cell>
          <cell r="U319">
            <v>0</v>
          </cell>
          <cell r="V319">
            <v>2089480</v>
          </cell>
          <cell r="W319">
            <v>5282</v>
          </cell>
          <cell r="X319">
            <v>450000</v>
          </cell>
          <cell r="Y319">
            <v>18017</v>
          </cell>
          <cell r="Z319">
            <v>70000</v>
          </cell>
          <cell r="AA319">
            <v>285000</v>
          </cell>
          <cell r="AB319">
            <v>6901019</v>
          </cell>
          <cell r="AC319">
            <v>0</v>
          </cell>
          <cell r="AD319">
            <v>57503</v>
          </cell>
          <cell r="AE319">
            <v>0</v>
          </cell>
          <cell r="AF319">
            <v>6958522</v>
          </cell>
          <cell r="AG319">
            <v>2889040</v>
          </cell>
          <cell r="AH319">
            <v>9847562</v>
          </cell>
          <cell r="AI319">
            <v>4201000</v>
          </cell>
          <cell r="AJ319">
            <v>150000</v>
          </cell>
          <cell r="AK319">
            <v>265000</v>
          </cell>
          <cell r="AL319">
            <v>190000</v>
          </cell>
          <cell r="AM319">
            <v>230000</v>
          </cell>
          <cell r="AN319">
            <v>235000</v>
          </cell>
          <cell r="AO319">
            <v>850000</v>
          </cell>
          <cell r="AP319">
            <v>525000</v>
          </cell>
          <cell r="AQ319">
            <v>0</v>
          </cell>
          <cell r="AR319">
            <v>2445000</v>
          </cell>
          <cell r="AS319">
            <v>365000</v>
          </cell>
          <cell r="AT319">
            <v>0</v>
          </cell>
          <cell r="AU319">
            <v>57503</v>
          </cell>
          <cell r="AV319">
            <v>202663</v>
          </cell>
          <cell r="AW319">
            <v>260166</v>
          </cell>
          <cell r="AX319">
            <v>7271166</v>
          </cell>
          <cell r="AY319">
            <v>57503</v>
          </cell>
          <cell r="AZ319">
            <v>7328669</v>
          </cell>
          <cell r="BA319">
            <v>2518893</v>
          </cell>
          <cell r="BB319">
            <v>9847562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20</v>
          </cell>
          <cell r="BZ319">
            <v>2022</v>
          </cell>
          <cell r="CA319">
            <v>2026</v>
          </cell>
          <cell r="CB319">
            <v>10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20</v>
          </cell>
          <cell r="CN319">
            <v>2023</v>
          </cell>
          <cell r="CO319">
            <v>2032</v>
          </cell>
          <cell r="CP319">
            <v>0.67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3.95</v>
          </cell>
          <cell r="CY319">
            <v>0</v>
          </cell>
          <cell r="CZ319">
            <v>2</v>
          </cell>
          <cell r="DA319">
            <v>279614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2</v>
          </cell>
          <cell r="DI319">
            <v>196997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2089261</v>
          </cell>
          <cell r="DY319">
            <v>204796</v>
          </cell>
          <cell r="DZ319">
            <v>0</v>
          </cell>
          <cell r="EA319">
            <v>0</v>
          </cell>
          <cell r="EB319">
            <v>0</v>
          </cell>
          <cell r="EC319">
            <v>300000</v>
          </cell>
          <cell r="ED319">
            <v>0</v>
          </cell>
          <cell r="EE319">
            <v>0</v>
          </cell>
          <cell r="EF319">
            <v>2594057</v>
          </cell>
          <cell r="EG319">
            <v>200000</v>
          </cell>
          <cell r="EH319">
            <v>0</v>
          </cell>
          <cell r="EI319">
            <v>2389261</v>
          </cell>
          <cell r="EJ319">
            <v>0</v>
          </cell>
          <cell r="EK319">
            <v>159116</v>
          </cell>
          <cell r="EL319">
            <v>159116</v>
          </cell>
          <cell r="EM319">
            <v>97028</v>
          </cell>
          <cell r="EN319">
            <v>256144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3050200</v>
          </cell>
          <cell r="EV319">
            <v>0</v>
          </cell>
          <cell r="EW319">
            <v>8.8225800000000003</v>
          </cell>
          <cell r="EX319">
            <v>0.68020999999999998</v>
          </cell>
          <cell r="EY319">
            <v>0</v>
          </cell>
          <cell r="EZ319">
            <v>0</v>
          </cell>
          <cell r="FA319">
            <v>0.54115999999999997</v>
          </cell>
          <cell r="FB319">
            <v>0.33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10.373950000000001</v>
          </cell>
          <cell r="FH319">
            <v>0</v>
          </cell>
          <cell r="FI319">
            <v>0</v>
          </cell>
          <cell r="FJ319">
            <v>8.1260499999999993</v>
          </cell>
          <cell r="FK319">
            <v>0.69652999999999998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0</v>
          </cell>
          <cell r="GJ319">
            <v>3917526</v>
          </cell>
          <cell r="GK319">
            <v>7548</v>
          </cell>
          <cell r="GL319">
            <v>2646329</v>
          </cell>
          <cell r="GM319">
            <v>0</v>
          </cell>
          <cell r="GN319">
            <v>198384</v>
          </cell>
          <cell r="GO319">
            <v>422613</v>
          </cell>
          <cell r="GP319">
            <v>131825</v>
          </cell>
          <cell r="GQ319">
            <v>16135</v>
          </cell>
          <cell r="GR319">
            <v>21186</v>
          </cell>
          <cell r="GS319">
            <v>23422</v>
          </cell>
          <cell r="GT319">
            <v>0</v>
          </cell>
          <cell r="GU319">
            <v>68279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3917526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229384</v>
          </cell>
          <cell r="HG319">
            <v>0</v>
          </cell>
          <cell r="HH319">
            <v>26803</v>
          </cell>
          <cell r="HI319">
            <v>63011</v>
          </cell>
          <cell r="HJ319">
            <v>0</v>
          </cell>
          <cell r="HK319">
            <v>0</v>
          </cell>
          <cell r="HL319">
            <v>0</v>
          </cell>
          <cell r="HM319">
            <v>0</v>
          </cell>
          <cell r="HN319">
            <v>2768451</v>
          </cell>
          <cell r="HO319">
            <v>0</v>
          </cell>
          <cell r="HP319">
            <v>220567</v>
          </cell>
          <cell r="HQ319">
            <v>438617</v>
          </cell>
          <cell r="HR319">
            <v>137834</v>
          </cell>
          <cell r="HS319">
            <v>10126</v>
          </cell>
          <cell r="HT319">
            <v>22133</v>
          </cell>
          <cell r="HU319">
            <v>24468</v>
          </cell>
          <cell r="HV319">
            <v>0</v>
          </cell>
          <cell r="HW319">
            <v>102195</v>
          </cell>
          <cell r="HX319">
            <v>0</v>
          </cell>
          <cell r="HY319">
            <v>0</v>
          </cell>
          <cell r="HZ319">
            <v>0</v>
          </cell>
          <cell r="IA319">
            <v>-717</v>
          </cell>
          <cell r="IB319">
            <v>4125921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239416</v>
          </cell>
          <cell r="II319">
            <v>0</v>
          </cell>
          <cell r="IJ319">
            <v>33342</v>
          </cell>
          <cell r="IK319">
            <v>45810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P319">
            <v>4125921</v>
          </cell>
          <cell r="IQ319">
            <v>0</v>
          </cell>
          <cell r="IR319">
            <v>0</v>
          </cell>
          <cell r="IS319">
            <v>26.32</v>
          </cell>
          <cell r="IT319">
            <v>0</v>
          </cell>
          <cell r="IU319">
            <v>2.0670000000000002</v>
          </cell>
          <cell r="IV319">
            <v>0</v>
          </cell>
          <cell r="IW319">
            <v>350.7</v>
          </cell>
          <cell r="IX319">
            <v>0</v>
          </cell>
          <cell r="IY319">
            <v>9.5</v>
          </cell>
          <cell r="IZ319">
            <v>0</v>
          </cell>
          <cell r="JA319">
            <v>0</v>
          </cell>
          <cell r="JB319">
            <v>0</v>
          </cell>
          <cell r="JC319">
            <v>291</v>
          </cell>
          <cell r="JD319">
            <v>289</v>
          </cell>
          <cell r="JE319">
            <v>0</v>
          </cell>
          <cell r="JF319">
            <v>0</v>
          </cell>
          <cell r="JG319">
            <v>0.82</v>
          </cell>
          <cell r="JH319">
            <v>56.45</v>
          </cell>
          <cell r="JI319">
            <v>8.2200000000000006</v>
          </cell>
          <cell r="JJ319">
            <v>11.51</v>
          </cell>
          <cell r="JK319">
            <v>36.72</v>
          </cell>
          <cell r="JL319">
            <v>2.74</v>
          </cell>
          <cell r="JM319">
            <v>13.31</v>
          </cell>
          <cell r="JN319">
            <v>31.68</v>
          </cell>
          <cell r="JO319">
            <v>47.73</v>
          </cell>
          <cell r="JP319">
            <v>25.41</v>
          </cell>
          <cell r="JQ319">
            <v>0</v>
          </cell>
          <cell r="JR319">
            <v>0</v>
          </cell>
          <cell r="JS319">
            <v>0</v>
          </cell>
          <cell r="JT319">
            <v>7770</v>
          </cell>
          <cell r="JU319">
            <v>1.8320000000000001</v>
          </cell>
          <cell r="JV319">
            <v>35806</v>
          </cell>
          <cell r="JW319">
            <v>356.3</v>
          </cell>
          <cell r="JX319">
            <v>0.91900000000000004</v>
          </cell>
          <cell r="JY319">
            <v>7141</v>
          </cell>
          <cell r="JZ319">
            <v>6202</v>
          </cell>
          <cell r="KA319">
            <v>281</v>
          </cell>
          <cell r="KB319">
            <v>350.7</v>
          </cell>
          <cell r="KC319">
            <v>7961</v>
          </cell>
          <cell r="KD319">
            <v>2791923</v>
          </cell>
          <cell r="KE319">
            <v>4213</v>
          </cell>
          <cell r="KF319">
            <v>216874</v>
          </cell>
          <cell r="KG319">
            <v>379979</v>
          </cell>
        </row>
        <row r="320">
          <cell r="E320">
            <v>6975</v>
          </cell>
          <cell r="F320">
            <v>6975</v>
          </cell>
          <cell r="G320" t="str">
            <v>WEST LIBERTY</v>
          </cell>
          <cell r="H320" t="str">
            <v>West Liberty</v>
          </cell>
          <cell r="I320">
            <v>0</v>
          </cell>
          <cell r="J320">
            <v>0</v>
          </cell>
          <cell r="K320">
            <v>0</v>
          </cell>
          <cell r="L320">
            <v>6975</v>
          </cell>
          <cell r="M320">
            <v>4482099</v>
          </cell>
          <cell r="N320">
            <v>66526</v>
          </cell>
          <cell r="O320">
            <v>129656</v>
          </cell>
          <cell r="P320">
            <v>450000</v>
          </cell>
          <cell r="Q320">
            <v>81300</v>
          </cell>
          <cell r="R320">
            <v>215000</v>
          </cell>
          <cell r="S320">
            <v>246500</v>
          </cell>
          <cell r="T320">
            <v>555000</v>
          </cell>
          <cell r="U320">
            <v>0</v>
          </cell>
          <cell r="V320">
            <v>11091218</v>
          </cell>
          <cell r="W320">
            <v>56422</v>
          </cell>
          <cell r="X320">
            <v>1688000</v>
          </cell>
          <cell r="Y320">
            <v>79886</v>
          </cell>
          <cell r="Z320">
            <v>320000</v>
          </cell>
          <cell r="AA320">
            <v>795000</v>
          </cell>
          <cell r="AB320">
            <v>20256607</v>
          </cell>
          <cell r="AC320">
            <v>0</v>
          </cell>
          <cell r="AD320">
            <v>868258</v>
          </cell>
          <cell r="AE320">
            <v>0</v>
          </cell>
          <cell r="AF320">
            <v>21124865</v>
          </cell>
          <cell r="AG320">
            <v>6672721</v>
          </cell>
          <cell r="AH320">
            <v>27797586</v>
          </cell>
          <cell r="AI320">
            <v>13286055</v>
          </cell>
          <cell r="AJ320">
            <v>875372</v>
          </cell>
          <cell r="AK320">
            <v>736000</v>
          </cell>
          <cell r="AL320">
            <v>505000</v>
          </cell>
          <cell r="AM320">
            <v>1100500</v>
          </cell>
          <cell r="AN320">
            <v>320000</v>
          </cell>
          <cell r="AO320">
            <v>2332302</v>
          </cell>
          <cell r="AP320">
            <v>611000</v>
          </cell>
          <cell r="AQ320">
            <v>0</v>
          </cell>
          <cell r="AR320">
            <v>6480174</v>
          </cell>
          <cell r="AS320">
            <v>927000</v>
          </cell>
          <cell r="AT320">
            <v>550000</v>
          </cell>
          <cell r="AU320">
            <v>855758</v>
          </cell>
          <cell r="AV320">
            <v>678975</v>
          </cell>
          <cell r="AW320">
            <v>2084733</v>
          </cell>
          <cell r="AX320">
            <v>22777962</v>
          </cell>
          <cell r="AY320">
            <v>868258</v>
          </cell>
          <cell r="AZ320">
            <v>23665720</v>
          </cell>
          <cell r="BA320">
            <v>4131866</v>
          </cell>
          <cell r="BB320">
            <v>27797586</v>
          </cell>
          <cell r="BC320">
            <v>0</v>
          </cell>
          <cell r="BD320">
            <v>0</v>
          </cell>
          <cell r="BE320">
            <v>19500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20</v>
          </cell>
          <cell r="BZ320">
            <v>2023</v>
          </cell>
          <cell r="CA320">
            <v>2027</v>
          </cell>
          <cell r="CB320">
            <v>10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20</v>
          </cell>
          <cell r="CN320">
            <v>2023</v>
          </cell>
          <cell r="CO320">
            <v>2032</v>
          </cell>
          <cell r="CP320">
            <v>1.34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2.7</v>
          </cell>
          <cell r="CY320">
            <v>0</v>
          </cell>
          <cell r="CZ320">
            <v>1</v>
          </cell>
          <cell r="DA320">
            <v>978563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1</v>
          </cell>
          <cell r="DI320">
            <v>484671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3046616</v>
          </cell>
          <cell r="DY320">
            <v>515986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3562602</v>
          </cell>
          <cell r="EG320">
            <v>450000</v>
          </cell>
          <cell r="EH320">
            <v>0</v>
          </cell>
          <cell r="EI320">
            <v>3046616</v>
          </cell>
          <cell r="EJ320">
            <v>0</v>
          </cell>
          <cell r="EK320">
            <v>416651</v>
          </cell>
          <cell r="EL320">
            <v>416651</v>
          </cell>
          <cell r="EM320">
            <v>119359</v>
          </cell>
          <cell r="EN320">
            <v>536010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4548610</v>
          </cell>
          <cell r="EV320">
            <v>0</v>
          </cell>
          <cell r="EW320">
            <v>10.29644</v>
          </cell>
          <cell r="EX320">
            <v>1.31012</v>
          </cell>
          <cell r="EY320">
            <v>0</v>
          </cell>
          <cell r="EZ320">
            <v>0</v>
          </cell>
          <cell r="FA320">
            <v>1.15194</v>
          </cell>
          <cell r="FB320">
            <v>0.33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13.0885</v>
          </cell>
          <cell r="FH320">
            <v>0</v>
          </cell>
          <cell r="FI320">
            <v>0</v>
          </cell>
          <cell r="FJ320">
            <v>8.8698599999999992</v>
          </cell>
          <cell r="FK320">
            <v>1.42658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12871802</v>
          </cell>
          <cell r="GK320">
            <v>7413</v>
          </cell>
          <cell r="GL320">
            <v>9155796</v>
          </cell>
          <cell r="GM320">
            <v>0</v>
          </cell>
          <cell r="GN320">
            <v>463350</v>
          </cell>
          <cell r="GO320">
            <v>965988</v>
          </cell>
          <cell r="GP320">
            <v>444004</v>
          </cell>
          <cell r="GQ320">
            <v>9838</v>
          </cell>
          <cell r="GR320">
            <v>74490</v>
          </cell>
          <cell r="GS320">
            <v>81374</v>
          </cell>
          <cell r="GT320">
            <v>0</v>
          </cell>
          <cell r="GU320">
            <v>261788</v>
          </cell>
          <cell r="GV320">
            <v>0</v>
          </cell>
          <cell r="GW320">
            <v>0</v>
          </cell>
          <cell r="GX320">
            <v>0</v>
          </cell>
          <cell r="GY320">
            <v>-1590</v>
          </cell>
          <cell r="GZ320">
            <v>12871802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553193</v>
          </cell>
          <cell r="HG320">
            <v>0</v>
          </cell>
          <cell r="HH320">
            <v>56397</v>
          </cell>
          <cell r="HI320">
            <v>237216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9429989</v>
          </cell>
          <cell r="HO320">
            <v>0</v>
          </cell>
          <cell r="HP320">
            <v>490014</v>
          </cell>
          <cell r="HQ320">
            <v>985831</v>
          </cell>
          <cell r="HR320">
            <v>456877</v>
          </cell>
          <cell r="HS320">
            <v>0</v>
          </cell>
          <cell r="HT320">
            <v>76855</v>
          </cell>
          <cell r="HU320">
            <v>83985</v>
          </cell>
          <cell r="HV320">
            <v>0</v>
          </cell>
          <cell r="HW320">
            <v>288219</v>
          </cell>
          <cell r="HX320">
            <v>0</v>
          </cell>
          <cell r="HY320">
            <v>0</v>
          </cell>
          <cell r="HZ320">
            <v>0</v>
          </cell>
          <cell r="IA320">
            <v>5411</v>
          </cell>
          <cell r="IB320">
            <v>13265686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590600</v>
          </cell>
          <cell r="II320">
            <v>0</v>
          </cell>
          <cell r="IJ320">
            <v>67734</v>
          </cell>
          <cell r="IK320">
            <v>240503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P320">
            <v>13265686</v>
          </cell>
          <cell r="IQ320">
            <v>0</v>
          </cell>
          <cell r="IR320">
            <v>0</v>
          </cell>
          <cell r="IS320">
            <v>7.7</v>
          </cell>
          <cell r="IT320">
            <v>5</v>
          </cell>
          <cell r="IU320">
            <v>6.92</v>
          </cell>
          <cell r="IV320">
            <v>49.56</v>
          </cell>
          <cell r="IW320">
            <v>1250.4000000000001</v>
          </cell>
          <cell r="IX320">
            <v>0</v>
          </cell>
          <cell r="IY320">
            <v>27</v>
          </cell>
          <cell r="IZ320">
            <v>0</v>
          </cell>
          <cell r="JA320">
            <v>0</v>
          </cell>
          <cell r="JB320">
            <v>0</v>
          </cell>
          <cell r="JC320">
            <v>0</v>
          </cell>
          <cell r="JD320">
            <v>787</v>
          </cell>
          <cell r="JE320">
            <v>0</v>
          </cell>
          <cell r="JF320">
            <v>0</v>
          </cell>
          <cell r="JG320">
            <v>2.4</v>
          </cell>
          <cell r="JH320">
            <v>129.12</v>
          </cell>
          <cell r="JI320">
            <v>30.14</v>
          </cell>
          <cell r="JJ320">
            <v>39.94</v>
          </cell>
          <cell r="JK320">
            <v>59.04</v>
          </cell>
          <cell r="JL320">
            <v>39.729999999999997</v>
          </cell>
          <cell r="JM320">
            <v>49.05</v>
          </cell>
          <cell r="JN320">
            <v>58.32</v>
          </cell>
          <cell r="JO320">
            <v>147.1</v>
          </cell>
          <cell r="JP320">
            <v>10.56</v>
          </cell>
          <cell r="JQ320">
            <v>48.22</v>
          </cell>
          <cell r="JR320">
            <v>2</v>
          </cell>
          <cell r="JS320">
            <v>0</v>
          </cell>
          <cell r="JT320">
            <v>7635</v>
          </cell>
          <cell r="JU320">
            <v>6.9180000000000001</v>
          </cell>
          <cell r="JV320">
            <v>13627</v>
          </cell>
          <cell r="JW320">
            <v>1235.0999999999999</v>
          </cell>
          <cell r="JX320">
            <v>-1.018</v>
          </cell>
          <cell r="JY320">
            <v>-7772</v>
          </cell>
          <cell r="JZ320">
            <v>-6870</v>
          </cell>
          <cell r="KA320">
            <v>824</v>
          </cell>
          <cell r="KB320">
            <v>1250.4000000000001</v>
          </cell>
          <cell r="KC320">
            <v>7826</v>
          </cell>
          <cell r="KD320">
            <v>9785630</v>
          </cell>
          <cell r="KE320">
            <v>0</v>
          </cell>
          <cell r="KF320">
            <v>514153</v>
          </cell>
          <cell r="KG320">
            <v>1151205</v>
          </cell>
        </row>
        <row r="321">
          <cell r="E321">
            <v>6983</v>
          </cell>
          <cell r="F321">
            <v>6983</v>
          </cell>
          <cell r="G321" t="str">
            <v>WEST LYON</v>
          </cell>
          <cell r="H321" t="str">
            <v>West Lyon</v>
          </cell>
          <cell r="I321">
            <v>0</v>
          </cell>
          <cell r="J321">
            <v>0</v>
          </cell>
          <cell r="K321">
            <v>0</v>
          </cell>
          <cell r="L321">
            <v>6983</v>
          </cell>
          <cell r="M321">
            <v>6909305</v>
          </cell>
          <cell r="N321">
            <v>36724</v>
          </cell>
          <cell r="O321">
            <v>409453</v>
          </cell>
          <cell r="P321">
            <v>105000</v>
          </cell>
          <cell r="Q321">
            <v>70100</v>
          </cell>
          <cell r="R321">
            <v>304066</v>
          </cell>
          <cell r="S321">
            <v>136000</v>
          </cell>
          <cell r="T321">
            <v>504897</v>
          </cell>
          <cell r="U321">
            <v>1200000</v>
          </cell>
          <cell r="V321">
            <v>6146039</v>
          </cell>
          <cell r="W321">
            <v>19679</v>
          </cell>
          <cell r="X321">
            <v>324083</v>
          </cell>
          <cell r="Y321">
            <v>0</v>
          </cell>
          <cell r="Z321">
            <v>84870</v>
          </cell>
          <cell r="AA321">
            <v>553633</v>
          </cell>
          <cell r="AB321">
            <v>16803849</v>
          </cell>
          <cell r="AC321">
            <v>19400000</v>
          </cell>
          <cell r="AD321">
            <v>540099</v>
          </cell>
          <cell r="AE321">
            <v>0</v>
          </cell>
          <cell r="AF321">
            <v>36743948</v>
          </cell>
          <cell r="AG321">
            <v>5762637</v>
          </cell>
          <cell r="AH321">
            <v>42506585</v>
          </cell>
          <cell r="AI321">
            <v>9328464</v>
          </cell>
          <cell r="AJ321">
            <v>421045</v>
          </cell>
          <cell r="AK321">
            <v>313298</v>
          </cell>
          <cell r="AL321">
            <v>327719</v>
          </cell>
          <cell r="AM321">
            <v>393653</v>
          </cell>
          <cell r="AN321">
            <v>219784</v>
          </cell>
          <cell r="AO321">
            <v>1121187</v>
          </cell>
          <cell r="AP321">
            <v>912919</v>
          </cell>
          <cell r="AQ321">
            <v>0</v>
          </cell>
          <cell r="AR321">
            <v>3709605</v>
          </cell>
          <cell r="AS321">
            <v>787638</v>
          </cell>
          <cell r="AT321">
            <v>19611000</v>
          </cell>
          <cell r="AU321">
            <v>2170018</v>
          </cell>
          <cell r="AV321">
            <v>538226</v>
          </cell>
          <cell r="AW321">
            <v>22319244</v>
          </cell>
          <cell r="AX321">
            <v>36144951</v>
          </cell>
          <cell r="AY321">
            <v>540099</v>
          </cell>
          <cell r="AZ321">
            <v>36685050</v>
          </cell>
          <cell r="BA321">
            <v>5821535</v>
          </cell>
          <cell r="BB321">
            <v>42506585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20</v>
          </cell>
          <cell r="BZ321">
            <v>2022</v>
          </cell>
          <cell r="CA321">
            <v>2026</v>
          </cell>
          <cell r="CB321">
            <v>10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2016</v>
          </cell>
          <cell r="CO321">
            <v>2025</v>
          </cell>
          <cell r="CP321">
            <v>0.67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2.7</v>
          </cell>
          <cell r="CY321">
            <v>0</v>
          </cell>
          <cell r="CZ321">
            <v>7</v>
          </cell>
          <cell r="DA321">
            <v>743079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400987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4211739</v>
          </cell>
          <cell r="DY321">
            <v>165888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4377627</v>
          </cell>
          <cell r="EG321">
            <v>353995</v>
          </cell>
          <cell r="EH321">
            <v>0</v>
          </cell>
          <cell r="EI321">
            <v>4211739</v>
          </cell>
          <cell r="EJ321">
            <v>240099</v>
          </cell>
          <cell r="EK321">
            <v>160888</v>
          </cell>
          <cell r="EL321">
            <v>400987</v>
          </cell>
          <cell r="EM321">
            <v>197501</v>
          </cell>
          <cell r="EN321">
            <v>598488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1615919</v>
          </cell>
          <cell r="ET321">
            <v>0</v>
          </cell>
          <cell r="EU321">
            <v>6946028</v>
          </cell>
          <cell r="EV321">
            <v>0</v>
          </cell>
          <cell r="EW321">
            <v>7.6957899999999997</v>
          </cell>
          <cell r="EX321">
            <v>0.62353000000000003</v>
          </cell>
          <cell r="EY321">
            <v>0</v>
          </cell>
          <cell r="EZ321">
            <v>0</v>
          </cell>
          <cell r="FA321">
            <v>0.67</v>
          </cell>
          <cell r="FB321">
            <v>0.33</v>
          </cell>
          <cell r="FC321">
            <v>0</v>
          </cell>
          <cell r="FD321">
            <v>0</v>
          </cell>
          <cell r="FE321">
            <v>2.7</v>
          </cell>
          <cell r="FF321">
            <v>0</v>
          </cell>
          <cell r="FG321">
            <v>12.01932</v>
          </cell>
          <cell r="FH321">
            <v>0</v>
          </cell>
          <cell r="FI321">
            <v>0</v>
          </cell>
          <cell r="FJ321">
            <v>7.4186100000000001</v>
          </cell>
          <cell r="FK321">
            <v>0.27717999999999998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9269587</v>
          </cell>
          <cell r="GK321">
            <v>7413</v>
          </cell>
          <cell r="GL321">
            <v>6926707</v>
          </cell>
          <cell r="GM321">
            <v>0</v>
          </cell>
          <cell r="GN321">
            <v>89734</v>
          </cell>
          <cell r="GO321">
            <v>611350</v>
          </cell>
          <cell r="GP321">
            <v>336381</v>
          </cell>
          <cell r="GQ321">
            <v>0</v>
          </cell>
          <cell r="GR321">
            <v>64703</v>
          </cell>
          <cell r="GS321">
            <v>72481</v>
          </cell>
          <cell r="GT321">
            <v>0</v>
          </cell>
          <cell r="GU321">
            <v>162348</v>
          </cell>
          <cell r="GV321">
            <v>0</v>
          </cell>
          <cell r="GW321">
            <v>0</v>
          </cell>
          <cell r="GX321">
            <v>0</v>
          </cell>
          <cell r="GY321">
            <v>-14454</v>
          </cell>
          <cell r="GZ321">
            <v>9269587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557392</v>
          </cell>
          <cell r="HG321">
            <v>0</v>
          </cell>
          <cell r="HH321">
            <v>43068</v>
          </cell>
          <cell r="HI321">
            <v>196445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7164684</v>
          </cell>
          <cell r="HO321">
            <v>0</v>
          </cell>
          <cell r="HP321">
            <v>131750</v>
          </cell>
          <cell r="HQ321">
            <v>661191</v>
          </cell>
          <cell r="HR321">
            <v>349033</v>
          </cell>
          <cell r="HS321">
            <v>0</v>
          </cell>
          <cell r="HT321">
            <v>67696</v>
          </cell>
          <cell r="HU321">
            <v>75804</v>
          </cell>
          <cell r="HV321">
            <v>0</v>
          </cell>
          <cell r="HW321">
            <v>135101</v>
          </cell>
          <cell r="HX321">
            <v>0</v>
          </cell>
          <cell r="HY321">
            <v>0</v>
          </cell>
          <cell r="HZ321">
            <v>0</v>
          </cell>
          <cell r="IA321">
            <v>-964</v>
          </cell>
          <cell r="IB321">
            <v>9634569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577688</v>
          </cell>
          <cell r="II321">
            <v>0</v>
          </cell>
          <cell r="IJ321">
            <v>51172</v>
          </cell>
          <cell r="IK321">
            <v>301583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P321">
            <v>9634569</v>
          </cell>
          <cell r="IQ321">
            <v>0</v>
          </cell>
          <cell r="IR321">
            <v>0</v>
          </cell>
          <cell r="IS321">
            <v>7.18</v>
          </cell>
          <cell r="IT321">
            <v>146</v>
          </cell>
          <cell r="IU321">
            <v>3.6659999999999999</v>
          </cell>
          <cell r="IV321">
            <v>6.41</v>
          </cell>
          <cell r="IW321">
            <v>949.5</v>
          </cell>
          <cell r="IX321">
            <v>0</v>
          </cell>
          <cell r="IY321">
            <v>29</v>
          </cell>
          <cell r="IZ321">
            <v>0</v>
          </cell>
          <cell r="JA321">
            <v>0</v>
          </cell>
          <cell r="JB321">
            <v>0</v>
          </cell>
          <cell r="JC321">
            <v>671</v>
          </cell>
          <cell r="JD321">
            <v>665</v>
          </cell>
          <cell r="JE321">
            <v>0</v>
          </cell>
          <cell r="JF321">
            <v>0</v>
          </cell>
          <cell r="JG321">
            <v>1.96</v>
          </cell>
          <cell r="JH321">
            <v>86.6</v>
          </cell>
          <cell r="JI321">
            <v>13.7</v>
          </cell>
          <cell r="JJ321">
            <v>21.78</v>
          </cell>
          <cell r="JK321">
            <v>51.12</v>
          </cell>
          <cell r="JL321">
            <v>17.809999999999999</v>
          </cell>
          <cell r="JM321">
            <v>16.34</v>
          </cell>
          <cell r="JN321">
            <v>48.24</v>
          </cell>
          <cell r="JO321">
            <v>82.39</v>
          </cell>
          <cell r="JP321">
            <v>7.08</v>
          </cell>
          <cell r="JQ321">
            <v>7.1</v>
          </cell>
          <cell r="JR321">
            <v>157</v>
          </cell>
          <cell r="JS321">
            <v>0</v>
          </cell>
          <cell r="JT321">
            <v>7635</v>
          </cell>
          <cell r="JU321">
            <v>3.8149999999999999</v>
          </cell>
          <cell r="JV321">
            <v>3118</v>
          </cell>
          <cell r="JW321">
            <v>938.4</v>
          </cell>
          <cell r="JX321">
            <v>0</v>
          </cell>
          <cell r="JY321">
            <v>0</v>
          </cell>
          <cell r="JZ321">
            <v>0</v>
          </cell>
          <cell r="KA321">
            <v>684</v>
          </cell>
          <cell r="KB321">
            <v>949.5</v>
          </cell>
          <cell r="KC321">
            <v>7826</v>
          </cell>
          <cell r="KD321">
            <v>7430787</v>
          </cell>
          <cell r="KE321">
            <v>0</v>
          </cell>
          <cell r="KF321">
            <v>140829</v>
          </cell>
          <cell r="KG321">
            <v>644784</v>
          </cell>
        </row>
        <row r="322">
          <cell r="E322">
            <v>6985</v>
          </cell>
          <cell r="F322">
            <v>6985</v>
          </cell>
          <cell r="G322" t="str">
            <v>WEST MARSHALL</v>
          </cell>
          <cell r="H322" t="str">
            <v>West Marshall</v>
          </cell>
          <cell r="I322">
            <v>0</v>
          </cell>
          <cell r="J322">
            <v>0</v>
          </cell>
          <cell r="K322">
            <v>0</v>
          </cell>
          <cell r="L322">
            <v>6985</v>
          </cell>
          <cell r="M322">
            <v>4129427</v>
          </cell>
          <cell r="N322">
            <v>73856</v>
          </cell>
          <cell r="O322">
            <v>316354</v>
          </cell>
          <cell r="P322">
            <v>1500000</v>
          </cell>
          <cell r="Q322">
            <v>95128</v>
          </cell>
          <cell r="R322">
            <v>340000</v>
          </cell>
          <cell r="S322">
            <v>192000</v>
          </cell>
          <cell r="T322">
            <v>529000</v>
          </cell>
          <cell r="U322">
            <v>0</v>
          </cell>
          <cell r="V322">
            <v>5403549</v>
          </cell>
          <cell r="W322">
            <v>19979</v>
          </cell>
          <cell r="X322">
            <v>281800</v>
          </cell>
          <cell r="Y322">
            <v>0</v>
          </cell>
          <cell r="Z322">
            <v>90007</v>
          </cell>
          <cell r="AA322">
            <v>650000</v>
          </cell>
          <cell r="AB322">
            <v>13621100</v>
          </cell>
          <cell r="AC322">
            <v>0</v>
          </cell>
          <cell r="AD322">
            <v>904080</v>
          </cell>
          <cell r="AE322">
            <v>0</v>
          </cell>
          <cell r="AF322">
            <v>14525180</v>
          </cell>
          <cell r="AG322">
            <v>8288287</v>
          </cell>
          <cell r="AH322">
            <v>22813467</v>
          </cell>
          <cell r="AI322">
            <v>8217000</v>
          </cell>
          <cell r="AJ322">
            <v>466832</v>
          </cell>
          <cell r="AK322">
            <v>467400</v>
          </cell>
          <cell r="AL322">
            <v>459000</v>
          </cell>
          <cell r="AM322">
            <v>690000</v>
          </cell>
          <cell r="AN322">
            <v>375000</v>
          </cell>
          <cell r="AO322">
            <v>1500000</v>
          </cell>
          <cell r="AP322">
            <v>892800</v>
          </cell>
          <cell r="AQ322">
            <v>0</v>
          </cell>
          <cell r="AR322">
            <v>4851032</v>
          </cell>
          <cell r="AS322">
            <v>780000</v>
          </cell>
          <cell r="AT322">
            <v>1989250</v>
          </cell>
          <cell r="AU322">
            <v>0</v>
          </cell>
          <cell r="AV322">
            <v>425763</v>
          </cell>
          <cell r="AW322">
            <v>2415013</v>
          </cell>
          <cell r="AX322">
            <v>16263045</v>
          </cell>
          <cell r="AY322">
            <v>905000</v>
          </cell>
          <cell r="AZ322">
            <v>17168045</v>
          </cell>
          <cell r="BA322">
            <v>5645422</v>
          </cell>
          <cell r="BB322">
            <v>22813467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20</v>
          </cell>
          <cell r="BZ322">
            <v>2025</v>
          </cell>
          <cell r="CA322">
            <v>2029</v>
          </cell>
          <cell r="CB322">
            <v>10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2018</v>
          </cell>
          <cell r="CO322">
            <v>2027</v>
          </cell>
          <cell r="CP322">
            <v>1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2.7</v>
          </cell>
          <cell r="CY322">
            <v>0</v>
          </cell>
          <cell r="CZ322">
            <v>6</v>
          </cell>
          <cell r="DA322">
            <v>606652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364375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2902566</v>
          </cell>
          <cell r="DY322">
            <v>118841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3021407</v>
          </cell>
          <cell r="EG322">
            <v>425000</v>
          </cell>
          <cell r="EH322">
            <v>0</v>
          </cell>
          <cell r="EI322">
            <v>2902566</v>
          </cell>
          <cell r="EJ322">
            <v>0</v>
          </cell>
          <cell r="EK322">
            <v>364375</v>
          </cell>
          <cell r="EL322">
            <v>364375</v>
          </cell>
          <cell r="EM322">
            <v>120244</v>
          </cell>
          <cell r="EN322">
            <v>484619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268760</v>
          </cell>
          <cell r="ET322">
            <v>0</v>
          </cell>
          <cell r="EU322">
            <v>4199785</v>
          </cell>
          <cell r="EV322">
            <v>0</v>
          </cell>
          <cell r="EW322">
            <v>8.2920300000000005</v>
          </cell>
          <cell r="EX322">
            <v>1.16638</v>
          </cell>
          <cell r="EY322">
            <v>0</v>
          </cell>
          <cell r="EZ322">
            <v>0</v>
          </cell>
          <cell r="FA322">
            <v>1</v>
          </cell>
          <cell r="FB322">
            <v>0.33</v>
          </cell>
          <cell r="FC322">
            <v>0</v>
          </cell>
          <cell r="FD322">
            <v>0</v>
          </cell>
          <cell r="FE322">
            <v>0.73758999999999997</v>
          </cell>
          <cell r="FF322">
            <v>0</v>
          </cell>
          <cell r="FG322">
            <v>11.526</v>
          </cell>
          <cell r="FH322">
            <v>0</v>
          </cell>
          <cell r="FI322">
            <v>0</v>
          </cell>
          <cell r="FJ322">
            <v>7.9658800000000003</v>
          </cell>
          <cell r="FK322">
            <v>0.32615</v>
          </cell>
          <cell r="FL322">
            <v>0</v>
          </cell>
          <cell r="FM322">
            <v>0</v>
          </cell>
          <cell r="FN322">
            <v>0</v>
          </cell>
          <cell r="FO322">
            <v>0</v>
          </cell>
          <cell r="FP322">
            <v>0</v>
          </cell>
          <cell r="FQ322">
            <v>0</v>
          </cell>
          <cell r="FR322">
            <v>0</v>
          </cell>
          <cell r="FS322">
            <v>0</v>
          </cell>
          <cell r="FT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8150289</v>
          </cell>
          <cell r="GK322">
            <v>7413</v>
          </cell>
          <cell r="GL322">
            <v>6031217</v>
          </cell>
          <cell r="GM322">
            <v>0</v>
          </cell>
          <cell r="GN322">
            <v>125650</v>
          </cell>
          <cell r="GO322">
            <v>604901</v>
          </cell>
          <cell r="GP322">
            <v>293214</v>
          </cell>
          <cell r="GQ322">
            <v>1549</v>
          </cell>
          <cell r="GR322">
            <v>49559</v>
          </cell>
          <cell r="GS322">
            <v>55270</v>
          </cell>
          <cell r="GT322">
            <v>0</v>
          </cell>
          <cell r="GU322">
            <v>83000</v>
          </cell>
          <cell r="GV322">
            <v>0</v>
          </cell>
          <cell r="GW322">
            <v>0</v>
          </cell>
          <cell r="GX322">
            <v>0</v>
          </cell>
          <cell r="GY322">
            <v>-14454</v>
          </cell>
          <cell r="GZ322">
            <v>8150289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453186</v>
          </cell>
          <cell r="HG322">
            <v>0</v>
          </cell>
          <cell r="HH322">
            <v>43122</v>
          </cell>
          <cell r="HI322">
            <v>166793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6006455</v>
          </cell>
          <cell r="HO322">
            <v>85074</v>
          </cell>
          <cell r="HP322">
            <v>131040</v>
          </cell>
          <cell r="HQ322">
            <v>569495</v>
          </cell>
          <cell r="HR322">
            <v>290479</v>
          </cell>
          <cell r="HS322">
            <v>4284</v>
          </cell>
          <cell r="HT322">
            <v>49289</v>
          </cell>
          <cell r="HU322">
            <v>54954</v>
          </cell>
          <cell r="HV322">
            <v>0</v>
          </cell>
          <cell r="HW322">
            <v>87000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8190360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462713</v>
          </cell>
          <cell r="II322">
            <v>0</v>
          </cell>
          <cell r="IJ322">
            <v>51207</v>
          </cell>
          <cell r="IK322">
            <v>179423</v>
          </cell>
          <cell r="IL322">
            <v>0</v>
          </cell>
          <cell r="IM322">
            <v>0</v>
          </cell>
          <cell r="IN322">
            <v>0</v>
          </cell>
          <cell r="IO322">
            <v>0</v>
          </cell>
          <cell r="IP322">
            <v>8190360</v>
          </cell>
          <cell r="IQ322">
            <v>0</v>
          </cell>
          <cell r="IR322">
            <v>0</v>
          </cell>
          <cell r="IS322">
            <v>13.24</v>
          </cell>
          <cell r="IT322">
            <v>2</v>
          </cell>
          <cell r="IU322">
            <v>3.1930000000000001</v>
          </cell>
          <cell r="IV322">
            <v>0.73</v>
          </cell>
          <cell r="IW322">
            <v>757.6</v>
          </cell>
          <cell r="IX322">
            <v>0</v>
          </cell>
          <cell r="IY322">
            <v>20</v>
          </cell>
          <cell r="IZ322">
            <v>0</v>
          </cell>
          <cell r="JA322">
            <v>0</v>
          </cell>
          <cell r="JB322">
            <v>0</v>
          </cell>
          <cell r="JC322">
            <v>368</v>
          </cell>
          <cell r="JD322">
            <v>380</v>
          </cell>
          <cell r="JE322">
            <v>0</v>
          </cell>
          <cell r="JF322">
            <v>0</v>
          </cell>
          <cell r="JG322">
            <v>1.02</v>
          </cell>
          <cell r="JH322">
            <v>74.59</v>
          </cell>
          <cell r="JI322">
            <v>23.29</v>
          </cell>
          <cell r="JJ322">
            <v>21.78</v>
          </cell>
          <cell r="JK322">
            <v>29.52</v>
          </cell>
          <cell r="JL322">
            <v>17.809999999999999</v>
          </cell>
          <cell r="JM322">
            <v>16.34</v>
          </cell>
          <cell r="JN322">
            <v>32.4</v>
          </cell>
          <cell r="JO322">
            <v>66.55</v>
          </cell>
          <cell r="JP322">
            <v>13.27</v>
          </cell>
          <cell r="JQ322">
            <v>1.57</v>
          </cell>
          <cell r="JR322">
            <v>6</v>
          </cell>
          <cell r="JS322">
            <v>0</v>
          </cell>
          <cell r="JT322">
            <v>7635</v>
          </cell>
          <cell r="JU322">
            <v>3.2869999999999999</v>
          </cell>
          <cell r="JV322">
            <v>20720</v>
          </cell>
          <cell r="JW322">
            <v>786.7</v>
          </cell>
          <cell r="JX322">
            <v>-0.89600000000000002</v>
          </cell>
          <cell r="JY322">
            <v>794</v>
          </cell>
          <cell r="JZ322">
            <v>-6047</v>
          </cell>
          <cell r="KA322">
            <v>353</v>
          </cell>
          <cell r="KB322">
            <v>757.6</v>
          </cell>
          <cell r="KC322">
            <v>7826</v>
          </cell>
          <cell r="KD322">
            <v>5928978</v>
          </cell>
          <cell r="KE322">
            <v>137542</v>
          </cell>
          <cell r="KF322">
            <v>141862</v>
          </cell>
          <cell r="KG322">
            <v>520820</v>
          </cell>
        </row>
        <row r="323">
          <cell r="E323">
            <v>6987</v>
          </cell>
          <cell r="F323">
            <v>6987</v>
          </cell>
          <cell r="G323" t="str">
            <v>WEST MONONA</v>
          </cell>
          <cell r="H323" t="str">
            <v>West Monona</v>
          </cell>
          <cell r="I323">
            <v>0</v>
          </cell>
          <cell r="J323">
            <v>0</v>
          </cell>
          <cell r="K323">
            <v>0</v>
          </cell>
          <cell r="L323">
            <v>6987</v>
          </cell>
          <cell r="M323">
            <v>4182814</v>
          </cell>
          <cell r="N323">
            <v>29319</v>
          </cell>
          <cell r="O323">
            <v>144050</v>
          </cell>
          <cell r="P323">
            <v>320000</v>
          </cell>
          <cell r="Q323">
            <v>175000</v>
          </cell>
          <cell r="R323">
            <v>130000</v>
          </cell>
          <cell r="S323">
            <v>150000</v>
          </cell>
          <cell r="T323">
            <v>250000</v>
          </cell>
          <cell r="U323">
            <v>0</v>
          </cell>
          <cell r="V323">
            <v>4124801</v>
          </cell>
          <cell r="W323">
            <v>11912</v>
          </cell>
          <cell r="X323">
            <v>781000</v>
          </cell>
          <cell r="Y323">
            <v>0</v>
          </cell>
          <cell r="Z323">
            <v>120000</v>
          </cell>
          <cell r="AA323">
            <v>530000</v>
          </cell>
          <cell r="AB323">
            <v>10948896</v>
          </cell>
          <cell r="AC323">
            <v>0</v>
          </cell>
          <cell r="AD323">
            <v>745545</v>
          </cell>
          <cell r="AE323">
            <v>0</v>
          </cell>
          <cell r="AF323">
            <v>11694441</v>
          </cell>
          <cell r="AG323">
            <v>7295394</v>
          </cell>
          <cell r="AH323">
            <v>18989835</v>
          </cell>
          <cell r="AI323">
            <v>6185000</v>
          </cell>
          <cell r="AJ323">
            <v>350000</v>
          </cell>
          <cell r="AK323">
            <v>575000</v>
          </cell>
          <cell r="AL323">
            <v>310000</v>
          </cell>
          <cell r="AM323">
            <v>460400</v>
          </cell>
          <cell r="AN323">
            <v>450000</v>
          </cell>
          <cell r="AO323">
            <v>1445000</v>
          </cell>
          <cell r="AP323">
            <v>890000</v>
          </cell>
          <cell r="AQ323">
            <v>0</v>
          </cell>
          <cell r="AR323">
            <v>4480400</v>
          </cell>
          <cell r="AS323">
            <v>450000</v>
          </cell>
          <cell r="AT323">
            <v>1105000</v>
          </cell>
          <cell r="AU323">
            <v>787796</v>
          </cell>
          <cell r="AV323">
            <v>338135</v>
          </cell>
          <cell r="AW323">
            <v>2230931</v>
          </cell>
          <cell r="AX323">
            <v>13346331</v>
          </cell>
          <cell r="AY323">
            <v>745545</v>
          </cell>
          <cell r="AZ323">
            <v>14091876</v>
          </cell>
          <cell r="BA323">
            <v>4897959</v>
          </cell>
          <cell r="BB323">
            <v>18989835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20</v>
          </cell>
          <cell r="BZ323">
            <v>2021</v>
          </cell>
          <cell r="CA323">
            <v>2025</v>
          </cell>
          <cell r="CB323">
            <v>10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20</v>
          </cell>
          <cell r="CN323">
            <v>2023</v>
          </cell>
          <cell r="CO323">
            <v>2032</v>
          </cell>
          <cell r="CP323">
            <v>1.34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2.7</v>
          </cell>
          <cell r="CY323">
            <v>0</v>
          </cell>
          <cell r="CZ323">
            <v>2</v>
          </cell>
          <cell r="DA323">
            <v>464069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2</v>
          </cell>
          <cell r="DI323">
            <v>509094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2792596</v>
          </cell>
          <cell r="DY323">
            <v>301720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3094316</v>
          </cell>
          <cell r="EG323">
            <v>470000</v>
          </cell>
          <cell r="EH323">
            <v>0</v>
          </cell>
          <cell r="EI323">
            <v>2792596</v>
          </cell>
          <cell r="EJ323">
            <v>0</v>
          </cell>
          <cell r="EK323">
            <v>430045</v>
          </cell>
          <cell r="EL323">
            <v>430045</v>
          </cell>
          <cell r="EM323">
            <v>125374</v>
          </cell>
          <cell r="EN323">
            <v>555419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77250</v>
          </cell>
          <cell r="ET323">
            <v>0</v>
          </cell>
          <cell r="EU323">
            <v>4196984</v>
          </cell>
          <cell r="EV323">
            <v>0</v>
          </cell>
          <cell r="EW323">
            <v>8.6148900000000008</v>
          </cell>
          <cell r="EX323">
            <v>1.3162400000000001</v>
          </cell>
          <cell r="EY323">
            <v>0</v>
          </cell>
          <cell r="EZ323">
            <v>0</v>
          </cell>
          <cell r="FA323">
            <v>1.1319300000000001</v>
          </cell>
          <cell r="FB323">
            <v>0.33</v>
          </cell>
          <cell r="FC323">
            <v>0</v>
          </cell>
          <cell r="FD323">
            <v>0</v>
          </cell>
          <cell r="FE323">
            <v>0.20333000000000001</v>
          </cell>
          <cell r="FF323">
            <v>0</v>
          </cell>
          <cell r="FG323">
            <v>11.59639</v>
          </cell>
          <cell r="FH323">
            <v>0</v>
          </cell>
          <cell r="FI323">
            <v>0</v>
          </cell>
          <cell r="FJ323">
            <v>7.8207199999999997</v>
          </cell>
          <cell r="FK323">
            <v>0.79417000000000004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6845953</v>
          </cell>
          <cell r="GK323">
            <v>7413</v>
          </cell>
          <cell r="GL323">
            <v>4557512</v>
          </cell>
          <cell r="GM323">
            <v>42488</v>
          </cell>
          <cell r="GN323">
            <v>198920</v>
          </cell>
          <cell r="GO323">
            <v>863540</v>
          </cell>
          <cell r="GP323">
            <v>241911</v>
          </cell>
          <cell r="GQ323">
            <v>0</v>
          </cell>
          <cell r="GR323">
            <v>37536</v>
          </cell>
          <cell r="GS323">
            <v>42049</v>
          </cell>
          <cell r="GT323">
            <v>0</v>
          </cell>
          <cell r="GU323">
            <v>164397</v>
          </cell>
          <cell r="GV323">
            <v>0</v>
          </cell>
          <cell r="GW323">
            <v>0</v>
          </cell>
          <cell r="GX323">
            <v>0</v>
          </cell>
          <cell r="GY323">
            <v>-7357</v>
          </cell>
          <cell r="GZ323">
            <v>6845953</v>
          </cell>
          <cell r="HA323">
            <v>0</v>
          </cell>
          <cell r="HB323">
            <v>0</v>
          </cell>
          <cell r="HC323">
            <v>0</v>
          </cell>
          <cell r="HD323">
            <v>0</v>
          </cell>
          <cell r="HE323">
            <v>0</v>
          </cell>
          <cell r="HF323">
            <v>372370</v>
          </cell>
          <cell r="HG323">
            <v>0</v>
          </cell>
          <cell r="HH323">
            <v>36486</v>
          </cell>
          <cell r="HI323">
            <v>103782</v>
          </cell>
          <cell r="HJ323">
            <v>0</v>
          </cell>
          <cell r="HK323">
            <v>0</v>
          </cell>
          <cell r="HL323">
            <v>0</v>
          </cell>
          <cell r="HM323">
            <v>0</v>
          </cell>
          <cell r="HN323">
            <v>4594743</v>
          </cell>
          <cell r="HO323">
            <v>8344</v>
          </cell>
          <cell r="HP323">
            <v>213879</v>
          </cell>
          <cell r="HQ323">
            <v>836262</v>
          </cell>
          <cell r="HR323">
            <v>242222</v>
          </cell>
          <cell r="HS323">
            <v>0</v>
          </cell>
          <cell r="HT323">
            <v>37845</v>
          </cell>
          <cell r="HU323">
            <v>42378</v>
          </cell>
          <cell r="HV323">
            <v>0</v>
          </cell>
          <cell r="HW323">
            <v>165062</v>
          </cell>
          <cell r="HX323">
            <v>0</v>
          </cell>
          <cell r="HY323">
            <v>0</v>
          </cell>
          <cell r="HZ323">
            <v>0</v>
          </cell>
          <cell r="IA323">
            <v>-1260</v>
          </cell>
          <cell r="IB323">
            <v>6841918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374738</v>
          </cell>
          <cell r="II323">
            <v>0</v>
          </cell>
          <cell r="IJ323">
            <v>44237</v>
          </cell>
          <cell r="IK323">
            <v>118453</v>
          </cell>
          <cell r="IL323">
            <v>0</v>
          </cell>
          <cell r="IM323">
            <v>0</v>
          </cell>
          <cell r="IN323">
            <v>0</v>
          </cell>
          <cell r="IO323">
            <v>0</v>
          </cell>
          <cell r="IP323">
            <v>6841918</v>
          </cell>
          <cell r="IQ323">
            <v>0</v>
          </cell>
          <cell r="IR323">
            <v>0</v>
          </cell>
          <cell r="IS323">
            <v>24.65</v>
          </cell>
          <cell r="IT323">
            <v>4</v>
          </cell>
          <cell r="IU323">
            <v>3.153</v>
          </cell>
          <cell r="IV323">
            <v>0.21</v>
          </cell>
          <cell r="IW323">
            <v>578.79999999999995</v>
          </cell>
          <cell r="IX323">
            <v>0</v>
          </cell>
          <cell r="IY323">
            <v>22</v>
          </cell>
          <cell r="IZ323">
            <v>0</v>
          </cell>
          <cell r="JA323">
            <v>0</v>
          </cell>
          <cell r="JB323">
            <v>0</v>
          </cell>
          <cell r="JC323">
            <v>467</v>
          </cell>
          <cell r="JD323">
            <v>480</v>
          </cell>
          <cell r="JE323">
            <v>0</v>
          </cell>
          <cell r="JF323">
            <v>0</v>
          </cell>
          <cell r="JG323">
            <v>1.29</v>
          </cell>
          <cell r="JH323">
            <v>109.53</v>
          </cell>
          <cell r="JI323">
            <v>20.55</v>
          </cell>
          <cell r="JJ323">
            <v>50.82</v>
          </cell>
          <cell r="JK323">
            <v>38.159999999999997</v>
          </cell>
          <cell r="JL323">
            <v>23.29</v>
          </cell>
          <cell r="JM323">
            <v>36.909999999999997</v>
          </cell>
          <cell r="JN323">
            <v>38.880000000000003</v>
          </cell>
          <cell r="JO323">
            <v>99.08</v>
          </cell>
          <cell r="JP323">
            <v>21.21</v>
          </cell>
          <cell r="JQ323">
            <v>0.21</v>
          </cell>
          <cell r="JR323">
            <v>4</v>
          </cell>
          <cell r="JS323">
            <v>0</v>
          </cell>
          <cell r="JT323">
            <v>7635</v>
          </cell>
          <cell r="JU323">
            <v>3.0459999999999998</v>
          </cell>
          <cell r="JV323">
            <v>984</v>
          </cell>
          <cell r="JW323">
            <v>601.79999999999995</v>
          </cell>
          <cell r="JX323">
            <v>0</v>
          </cell>
          <cell r="JY323">
            <v>0</v>
          </cell>
          <cell r="JZ323">
            <v>0</v>
          </cell>
          <cell r="KA323">
            <v>450</v>
          </cell>
          <cell r="KB323">
            <v>578.79999999999995</v>
          </cell>
          <cell r="KC323">
            <v>7826</v>
          </cell>
          <cell r="KD323">
            <v>4529689</v>
          </cell>
          <cell r="KE323">
            <v>111001</v>
          </cell>
          <cell r="KF323">
            <v>191471</v>
          </cell>
          <cell r="KG323">
            <v>775400</v>
          </cell>
        </row>
        <row r="324">
          <cell r="E324">
            <v>6990</v>
          </cell>
          <cell r="F324">
            <v>6990</v>
          </cell>
          <cell r="G324" t="str">
            <v>WEST SIOUX</v>
          </cell>
          <cell r="H324" t="str">
            <v>West Sioux</v>
          </cell>
          <cell r="I324">
            <v>0</v>
          </cell>
          <cell r="J324">
            <v>0</v>
          </cell>
          <cell r="K324">
            <v>0</v>
          </cell>
          <cell r="L324">
            <v>6990</v>
          </cell>
          <cell r="M324">
            <v>5128243</v>
          </cell>
          <cell r="N324">
            <v>55906</v>
          </cell>
          <cell r="O324">
            <v>41650</v>
          </cell>
          <cell r="P324">
            <v>112520</v>
          </cell>
          <cell r="Q324">
            <v>460000</v>
          </cell>
          <cell r="R324">
            <v>155646</v>
          </cell>
          <cell r="S324">
            <v>399203</v>
          </cell>
          <cell r="T324">
            <v>1206357</v>
          </cell>
          <cell r="U324">
            <v>0</v>
          </cell>
          <cell r="V324">
            <v>6526370</v>
          </cell>
          <cell r="W324">
            <v>27504</v>
          </cell>
          <cell r="X324">
            <v>76690</v>
          </cell>
          <cell r="Y324">
            <v>0</v>
          </cell>
          <cell r="Z324">
            <v>155000</v>
          </cell>
          <cell r="AA324">
            <v>683785</v>
          </cell>
          <cell r="AB324">
            <v>15028874</v>
          </cell>
          <cell r="AC324">
            <v>10000000</v>
          </cell>
          <cell r="AD324">
            <v>1528657</v>
          </cell>
          <cell r="AE324">
            <v>0</v>
          </cell>
          <cell r="AF324">
            <v>26557531</v>
          </cell>
          <cell r="AG324">
            <v>8743729</v>
          </cell>
          <cell r="AH324">
            <v>35301260</v>
          </cell>
          <cell r="AI324">
            <v>8891503</v>
          </cell>
          <cell r="AJ324">
            <v>225879</v>
          </cell>
          <cell r="AK324">
            <v>411943</v>
          </cell>
          <cell r="AL324">
            <v>629348</v>
          </cell>
          <cell r="AM324">
            <v>702176</v>
          </cell>
          <cell r="AN324">
            <v>214599</v>
          </cell>
          <cell r="AO324">
            <v>1123873</v>
          </cell>
          <cell r="AP324">
            <v>565483</v>
          </cell>
          <cell r="AQ324">
            <v>0</v>
          </cell>
          <cell r="AR324">
            <v>3873301</v>
          </cell>
          <cell r="AS324">
            <v>598941</v>
          </cell>
          <cell r="AT324">
            <v>5779570</v>
          </cell>
          <cell r="AU324">
            <v>1349177</v>
          </cell>
          <cell r="AV324">
            <v>452851</v>
          </cell>
          <cell r="AW324">
            <v>7581598</v>
          </cell>
          <cell r="AX324">
            <v>20945343</v>
          </cell>
          <cell r="AY324">
            <v>554708</v>
          </cell>
          <cell r="AZ324">
            <v>21500051</v>
          </cell>
          <cell r="BA324">
            <v>13801209</v>
          </cell>
          <cell r="BB324">
            <v>35301260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20</v>
          </cell>
          <cell r="BZ324">
            <v>2021</v>
          </cell>
          <cell r="CA324">
            <v>2025</v>
          </cell>
          <cell r="CB324">
            <v>10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2019</v>
          </cell>
          <cell r="CO324">
            <v>2028</v>
          </cell>
          <cell r="CP324">
            <v>1.34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4.05</v>
          </cell>
          <cell r="CY324">
            <v>0</v>
          </cell>
          <cell r="CZ324">
            <v>6</v>
          </cell>
          <cell r="DA324">
            <v>613130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374531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2576282</v>
          </cell>
          <cell r="DY324">
            <v>159916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2736198</v>
          </cell>
          <cell r="EG324">
            <v>891000</v>
          </cell>
          <cell r="EH324">
            <v>0</v>
          </cell>
          <cell r="EI324">
            <v>2576282</v>
          </cell>
          <cell r="EJ324">
            <v>0</v>
          </cell>
          <cell r="EK324">
            <v>374531</v>
          </cell>
          <cell r="EL324">
            <v>374531</v>
          </cell>
          <cell r="EM324">
            <v>92235</v>
          </cell>
          <cell r="EN324">
            <v>466766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1090053</v>
          </cell>
          <cell r="ET324">
            <v>0</v>
          </cell>
          <cell r="EU324">
            <v>5184016</v>
          </cell>
          <cell r="EV324">
            <v>0</v>
          </cell>
          <cell r="EW324">
            <v>10.2065</v>
          </cell>
          <cell r="EX324">
            <v>3.3320099999999999</v>
          </cell>
          <cell r="EY324">
            <v>0</v>
          </cell>
          <cell r="EZ324">
            <v>0</v>
          </cell>
          <cell r="FA324">
            <v>1.34</v>
          </cell>
          <cell r="FB324">
            <v>0.33</v>
          </cell>
          <cell r="FC324">
            <v>0</v>
          </cell>
          <cell r="FD324">
            <v>0</v>
          </cell>
          <cell r="FE324">
            <v>3.9</v>
          </cell>
          <cell r="FF324">
            <v>0</v>
          </cell>
          <cell r="FG324">
            <v>19.108509999999999</v>
          </cell>
          <cell r="FH324">
            <v>0</v>
          </cell>
          <cell r="FI324">
            <v>0</v>
          </cell>
          <cell r="FJ324">
            <v>9.6343499999999995</v>
          </cell>
          <cell r="FK324">
            <v>0.57215000000000005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9085699</v>
          </cell>
          <cell r="GK324">
            <v>7413</v>
          </cell>
          <cell r="GL324">
            <v>6003047</v>
          </cell>
          <cell r="GM324">
            <v>53888</v>
          </cell>
          <cell r="GN324">
            <v>335675</v>
          </cell>
          <cell r="GO324">
            <v>1010095</v>
          </cell>
          <cell r="GP324">
            <v>312957</v>
          </cell>
          <cell r="GQ324">
            <v>2476</v>
          </cell>
          <cell r="GR324">
            <v>54697</v>
          </cell>
          <cell r="GS324">
            <v>61273</v>
          </cell>
          <cell r="GT324">
            <v>0</v>
          </cell>
          <cell r="GU324">
            <v>292621</v>
          </cell>
          <cell r="GV324">
            <v>0</v>
          </cell>
          <cell r="GW324">
            <v>0</v>
          </cell>
          <cell r="GX324">
            <v>0</v>
          </cell>
          <cell r="GY324">
            <v>6441</v>
          </cell>
          <cell r="GZ324">
            <v>9085699</v>
          </cell>
          <cell r="HA324">
            <v>0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403271</v>
          </cell>
          <cell r="HG324">
            <v>0</v>
          </cell>
          <cell r="HH324">
            <v>40904</v>
          </cell>
          <cell r="HI324">
            <v>129728</v>
          </cell>
          <cell r="HJ324">
            <v>0</v>
          </cell>
          <cell r="HK324">
            <v>0</v>
          </cell>
          <cell r="HL324">
            <v>0</v>
          </cell>
          <cell r="HM324">
            <v>0</v>
          </cell>
          <cell r="HN324">
            <v>6070589</v>
          </cell>
          <cell r="HO324">
            <v>0</v>
          </cell>
          <cell r="HP324">
            <v>345568</v>
          </cell>
          <cell r="HQ324">
            <v>937273</v>
          </cell>
          <cell r="HR324">
            <v>312550</v>
          </cell>
          <cell r="HS324">
            <v>2883</v>
          </cell>
          <cell r="HT324">
            <v>54394</v>
          </cell>
          <cell r="HU324">
            <v>60909</v>
          </cell>
          <cell r="HV324">
            <v>0</v>
          </cell>
          <cell r="HW324">
            <v>294704</v>
          </cell>
          <cell r="HX324">
            <v>0</v>
          </cell>
          <cell r="HY324">
            <v>0</v>
          </cell>
          <cell r="HZ324">
            <v>0</v>
          </cell>
          <cell r="IA324">
            <v>3484</v>
          </cell>
          <cell r="IB324">
            <v>9036351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405455</v>
          </cell>
          <cell r="II324">
            <v>0</v>
          </cell>
          <cell r="IJ324">
            <v>48756</v>
          </cell>
          <cell r="IK324">
            <v>141248</v>
          </cell>
          <cell r="IL324">
            <v>0</v>
          </cell>
          <cell r="IM324">
            <v>0</v>
          </cell>
          <cell r="IN324">
            <v>0</v>
          </cell>
          <cell r="IO324">
            <v>0</v>
          </cell>
          <cell r="IP324">
            <v>9036351</v>
          </cell>
          <cell r="IQ324">
            <v>0</v>
          </cell>
          <cell r="IR324">
            <v>0</v>
          </cell>
          <cell r="IS324">
            <v>24.62</v>
          </cell>
          <cell r="IT324">
            <v>76</v>
          </cell>
          <cell r="IU324">
            <v>4.681</v>
          </cell>
          <cell r="IV324">
            <v>15.96</v>
          </cell>
          <cell r="IW324">
            <v>757.3</v>
          </cell>
          <cell r="IX324">
            <v>0</v>
          </cell>
          <cell r="IY324">
            <v>23.5</v>
          </cell>
          <cell r="IZ324">
            <v>0</v>
          </cell>
          <cell r="JA324">
            <v>0</v>
          </cell>
          <cell r="JB324">
            <v>0</v>
          </cell>
          <cell r="JC324">
            <v>603</v>
          </cell>
          <cell r="JD324">
            <v>619</v>
          </cell>
          <cell r="JE324">
            <v>-1.5</v>
          </cell>
          <cell r="JF324">
            <v>-11453</v>
          </cell>
          <cell r="JG324">
            <v>1.62</v>
          </cell>
          <cell r="JH324">
            <v>122.76</v>
          </cell>
          <cell r="JI324">
            <v>46.58</v>
          </cell>
          <cell r="JJ324">
            <v>38.74</v>
          </cell>
          <cell r="JK324">
            <v>37.44</v>
          </cell>
          <cell r="JL324">
            <v>17.809999999999999</v>
          </cell>
          <cell r="JM324">
            <v>38.72</v>
          </cell>
          <cell r="JN324">
            <v>39.6</v>
          </cell>
          <cell r="JO324">
            <v>96.13</v>
          </cell>
          <cell r="JP324">
            <v>23.52</v>
          </cell>
          <cell r="JQ324">
            <v>17</v>
          </cell>
          <cell r="JR324">
            <v>84</v>
          </cell>
          <cell r="JS324">
            <v>0</v>
          </cell>
          <cell r="JT324">
            <v>7635</v>
          </cell>
          <cell r="JU324">
            <v>4.3230000000000004</v>
          </cell>
          <cell r="JV324">
            <v>19790</v>
          </cell>
          <cell r="JW324">
            <v>795.1</v>
          </cell>
          <cell r="JX324">
            <v>0.54400000000000004</v>
          </cell>
          <cell r="JY324">
            <v>4153</v>
          </cell>
          <cell r="JZ324">
            <v>3671</v>
          </cell>
          <cell r="KA324">
            <v>565</v>
          </cell>
          <cell r="KB324">
            <v>757.3</v>
          </cell>
          <cell r="KC324">
            <v>7826</v>
          </cell>
          <cell r="KD324">
            <v>5926630</v>
          </cell>
          <cell r="KE324">
            <v>204665</v>
          </cell>
          <cell r="KF324">
            <v>350941</v>
          </cell>
          <cell r="KG324">
            <v>752313</v>
          </cell>
        </row>
        <row r="325">
          <cell r="E325">
            <v>6961</v>
          </cell>
          <cell r="F325">
            <v>6961</v>
          </cell>
          <cell r="G325" t="str">
            <v>WESTERN DUBUQUE CO</v>
          </cell>
          <cell r="H325" t="str">
            <v>Western Dubuque Co</v>
          </cell>
          <cell r="I325">
            <v>0</v>
          </cell>
          <cell r="J325">
            <v>0</v>
          </cell>
          <cell r="K325">
            <v>0</v>
          </cell>
          <cell r="L325">
            <v>6961</v>
          </cell>
          <cell r="M325">
            <v>18851916</v>
          </cell>
          <cell r="N325">
            <v>219034</v>
          </cell>
          <cell r="O325">
            <v>1818669</v>
          </cell>
          <cell r="P325">
            <v>3343644</v>
          </cell>
          <cell r="Q325">
            <v>1346530</v>
          </cell>
          <cell r="R325">
            <v>1564261</v>
          </cell>
          <cell r="S325">
            <v>1081494</v>
          </cell>
          <cell r="T325">
            <v>1026788</v>
          </cell>
          <cell r="U325">
            <v>0</v>
          </cell>
          <cell r="V325">
            <v>23030311</v>
          </cell>
          <cell r="W325">
            <v>73043</v>
          </cell>
          <cell r="X325">
            <v>4817476</v>
          </cell>
          <cell r="Y325">
            <v>376121</v>
          </cell>
          <cell r="Z325">
            <v>325000</v>
          </cell>
          <cell r="AA325">
            <v>2015800</v>
          </cell>
          <cell r="AB325">
            <v>59890087</v>
          </cell>
          <cell r="AC325">
            <v>0</v>
          </cell>
          <cell r="AD325">
            <v>2898894</v>
          </cell>
          <cell r="AE325">
            <v>30000</v>
          </cell>
          <cell r="AF325">
            <v>62818981</v>
          </cell>
          <cell r="AG325">
            <v>34166368</v>
          </cell>
          <cell r="AH325">
            <v>96985349</v>
          </cell>
          <cell r="AI325">
            <v>34124815</v>
          </cell>
          <cell r="AJ325">
            <v>1858090</v>
          </cell>
          <cell r="AK325">
            <v>2141493</v>
          </cell>
          <cell r="AL325">
            <v>1015938</v>
          </cell>
          <cell r="AM325">
            <v>2440310</v>
          </cell>
          <cell r="AN325">
            <v>2013249</v>
          </cell>
          <cell r="AO325">
            <v>4198283</v>
          </cell>
          <cell r="AP325">
            <v>2864475</v>
          </cell>
          <cell r="AQ325">
            <v>0</v>
          </cell>
          <cell r="AR325">
            <v>16531838</v>
          </cell>
          <cell r="AS325">
            <v>3195516</v>
          </cell>
          <cell r="AT325">
            <v>2670000</v>
          </cell>
          <cell r="AU325">
            <v>3364850</v>
          </cell>
          <cell r="AV325">
            <v>1944079</v>
          </cell>
          <cell r="AW325">
            <v>7978929</v>
          </cell>
          <cell r="AX325">
            <v>61831098</v>
          </cell>
          <cell r="AY325">
            <v>2898894</v>
          </cell>
          <cell r="AZ325">
            <v>64729992</v>
          </cell>
          <cell r="BA325">
            <v>32255357</v>
          </cell>
          <cell r="BB325">
            <v>96985349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20</v>
          </cell>
          <cell r="BZ325">
            <v>2023</v>
          </cell>
          <cell r="CA325">
            <v>2027</v>
          </cell>
          <cell r="CB325">
            <v>10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2023</v>
          </cell>
          <cell r="CO325">
            <v>2032</v>
          </cell>
          <cell r="CP325">
            <v>1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2.7</v>
          </cell>
          <cell r="CY325">
            <v>0</v>
          </cell>
          <cell r="CZ325">
            <v>5</v>
          </cell>
          <cell r="DA325">
            <v>2502639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1931972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13581001</v>
          </cell>
          <cell r="DY325">
            <v>325707</v>
          </cell>
          <cell r="DZ325">
            <v>0</v>
          </cell>
          <cell r="EA325">
            <v>0</v>
          </cell>
          <cell r="EB325">
            <v>0</v>
          </cell>
          <cell r="EC325">
            <v>232019</v>
          </cell>
          <cell r="ED325">
            <v>0</v>
          </cell>
          <cell r="EE325">
            <v>0</v>
          </cell>
          <cell r="EF325">
            <v>14138727</v>
          </cell>
          <cell r="EG325">
            <v>625000</v>
          </cell>
          <cell r="EH325">
            <v>0</v>
          </cell>
          <cell r="EI325">
            <v>13813020</v>
          </cell>
          <cell r="EJ325">
            <v>0</v>
          </cell>
          <cell r="EK325">
            <v>1931972</v>
          </cell>
          <cell r="EL325">
            <v>1931972</v>
          </cell>
          <cell r="EM325">
            <v>637551</v>
          </cell>
          <cell r="EN325">
            <v>2569523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1737700</v>
          </cell>
          <cell r="ET325">
            <v>0</v>
          </cell>
          <cell r="EU325">
            <v>19070942</v>
          </cell>
          <cell r="EV325">
            <v>0</v>
          </cell>
          <cell r="EW325">
            <v>8.1470000000000002</v>
          </cell>
          <cell r="EX325">
            <v>0.36099999999999999</v>
          </cell>
          <cell r="EY325">
            <v>0</v>
          </cell>
          <cell r="EZ325">
            <v>0</v>
          </cell>
          <cell r="FA325">
            <v>1</v>
          </cell>
          <cell r="FB325">
            <v>0.33</v>
          </cell>
          <cell r="FC325">
            <v>0</v>
          </cell>
          <cell r="FD325">
            <v>0</v>
          </cell>
          <cell r="FE325">
            <v>0.89944000000000002</v>
          </cell>
          <cell r="FF325">
            <v>0</v>
          </cell>
          <cell r="FG325">
            <v>10.737439999999999</v>
          </cell>
          <cell r="FH325">
            <v>0</v>
          </cell>
          <cell r="FI325">
            <v>0</v>
          </cell>
          <cell r="FJ325">
            <v>7.9784100000000002</v>
          </cell>
          <cell r="FK325">
            <v>0.16858999999999999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33442332</v>
          </cell>
          <cell r="GK325">
            <v>7433</v>
          </cell>
          <cell r="GL325">
            <v>23759585</v>
          </cell>
          <cell r="GM325">
            <v>0</v>
          </cell>
          <cell r="GN325">
            <v>379596</v>
          </cell>
          <cell r="GO325">
            <v>2990073</v>
          </cell>
          <cell r="GP325">
            <v>1217896</v>
          </cell>
          <cell r="GQ325">
            <v>0</v>
          </cell>
          <cell r="GR325">
            <v>257374</v>
          </cell>
          <cell r="GS325">
            <v>286792</v>
          </cell>
          <cell r="GT325">
            <v>0</v>
          </cell>
          <cell r="GU325">
            <v>950422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33442332</v>
          </cell>
          <cell r="HA325">
            <v>0</v>
          </cell>
          <cell r="HB325">
            <v>0</v>
          </cell>
          <cell r="HC325">
            <v>0</v>
          </cell>
          <cell r="HD325">
            <v>0</v>
          </cell>
          <cell r="HE325">
            <v>0</v>
          </cell>
          <cell r="HF325">
            <v>1900292</v>
          </cell>
          <cell r="HG325">
            <v>0</v>
          </cell>
          <cell r="HH325">
            <v>153622</v>
          </cell>
          <cell r="HI325">
            <v>1037820</v>
          </cell>
          <cell r="HJ325">
            <v>0</v>
          </cell>
          <cell r="HK325">
            <v>0</v>
          </cell>
          <cell r="HL325">
            <v>0</v>
          </cell>
          <cell r="HM325">
            <v>0</v>
          </cell>
          <cell r="HN325">
            <v>24497531</v>
          </cell>
          <cell r="HO325">
            <v>0</v>
          </cell>
          <cell r="HP325">
            <v>471441</v>
          </cell>
          <cell r="HQ325">
            <v>3042939</v>
          </cell>
          <cell r="HR325">
            <v>1252507</v>
          </cell>
          <cell r="HS325">
            <v>0</v>
          </cell>
          <cell r="HT325">
            <v>263309</v>
          </cell>
          <cell r="HU325">
            <v>293335</v>
          </cell>
          <cell r="HV325">
            <v>0</v>
          </cell>
          <cell r="HW325">
            <v>975271</v>
          </cell>
          <cell r="HX325">
            <v>0</v>
          </cell>
          <cell r="HY325">
            <v>0</v>
          </cell>
          <cell r="HZ325">
            <v>0</v>
          </cell>
          <cell r="IA325">
            <v>5054</v>
          </cell>
          <cell r="IB325">
            <v>34489186</v>
          </cell>
          <cell r="IC325">
            <v>0</v>
          </cell>
          <cell r="ID325">
            <v>0</v>
          </cell>
          <cell r="IE325">
            <v>0</v>
          </cell>
          <cell r="IF325">
            <v>0</v>
          </cell>
          <cell r="IG325">
            <v>0</v>
          </cell>
          <cell r="IH325">
            <v>1950983</v>
          </cell>
          <cell r="II325">
            <v>0</v>
          </cell>
          <cell r="IJ325">
            <v>184387</v>
          </cell>
          <cell r="IK325">
            <v>1087988</v>
          </cell>
          <cell r="IL325">
            <v>0</v>
          </cell>
          <cell r="IM325">
            <v>0</v>
          </cell>
          <cell r="IN325">
            <v>0</v>
          </cell>
          <cell r="IO325">
            <v>0</v>
          </cell>
          <cell r="IP325">
            <v>34489186</v>
          </cell>
          <cell r="IQ325">
            <v>0</v>
          </cell>
          <cell r="IR325">
            <v>3.1</v>
          </cell>
          <cell r="IS325">
            <v>38.409999999999997</v>
          </cell>
          <cell r="IT325">
            <v>1020</v>
          </cell>
          <cell r="IU325">
            <v>12.045999999999999</v>
          </cell>
          <cell r="IV325">
            <v>11.13</v>
          </cell>
          <cell r="IW325">
            <v>3189.7</v>
          </cell>
          <cell r="IX325">
            <v>0</v>
          </cell>
          <cell r="IY325">
            <v>145.5</v>
          </cell>
          <cell r="IZ325">
            <v>0</v>
          </cell>
          <cell r="JA325">
            <v>0</v>
          </cell>
          <cell r="JB325">
            <v>0</v>
          </cell>
          <cell r="JC325">
            <v>3349</v>
          </cell>
          <cell r="JD325">
            <v>3354</v>
          </cell>
          <cell r="JE325">
            <v>-0.5</v>
          </cell>
          <cell r="JF325">
            <v>-3818</v>
          </cell>
          <cell r="JG325">
            <v>9.39</v>
          </cell>
          <cell r="JH325">
            <v>397.51</v>
          </cell>
          <cell r="JI325">
            <v>79.459999999999994</v>
          </cell>
          <cell r="JJ325">
            <v>107.09</v>
          </cell>
          <cell r="JK325">
            <v>210.96</v>
          </cell>
          <cell r="JL325">
            <v>83.57</v>
          </cell>
          <cell r="JM325">
            <v>124.03</v>
          </cell>
          <cell r="JN325">
            <v>194.4</v>
          </cell>
          <cell r="JO325">
            <v>402</v>
          </cell>
          <cell r="JP325">
            <v>30.94</v>
          </cell>
          <cell r="JQ325">
            <v>10.76</v>
          </cell>
          <cell r="JR325">
            <v>1006</v>
          </cell>
          <cell r="JS325">
            <v>2.8</v>
          </cell>
          <cell r="JT325">
            <v>7655</v>
          </cell>
          <cell r="JU325">
            <v>12.096</v>
          </cell>
          <cell r="JV325">
            <v>66644</v>
          </cell>
          <cell r="JW325">
            <v>3200.2</v>
          </cell>
          <cell r="JX325">
            <v>-2</v>
          </cell>
          <cell r="JY325">
            <v>-15310</v>
          </cell>
          <cell r="JZ325">
            <v>-13498</v>
          </cell>
          <cell r="KA325">
            <v>3347</v>
          </cell>
          <cell r="KB325">
            <v>3189.7</v>
          </cell>
          <cell r="KC325">
            <v>7846</v>
          </cell>
          <cell r="KD325">
            <v>25026386</v>
          </cell>
          <cell r="KE325">
            <v>0</v>
          </cell>
          <cell r="KF325">
            <v>422083</v>
          </cell>
          <cell r="KG325">
            <v>3154092</v>
          </cell>
        </row>
        <row r="326">
          <cell r="E326">
            <v>6992</v>
          </cell>
          <cell r="F326">
            <v>6992</v>
          </cell>
          <cell r="G326" t="str">
            <v>WESTWOOD</v>
          </cell>
          <cell r="H326" t="str">
            <v>Westwood</v>
          </cell>
          <cell r="I326">
            <v>0</v>
          </cell>
          <cell r="J326">
            <v>0</v>
          </cell>
          <cell r="K326">
            <v>0</v>
          </cell>
          <cell r="L326">
            <v>6992</v>
          </cell>
          <cell r="M326">
            <v>3773155</v>
          </cell>
          <cell r="N326">
            <v>622246</v>
          </cell>
          <cell r="O326">
            <v>153099</v>
          </cell>
          <cell r="P326">
            <v>850000</v>
          </cell>
          <cell r="Q326">
            <v>29000</v>
          </cell>
          <cell r="R326">
            <v>120000</v>
          </cell>
          <cell r="S326">
            <v>370000</v>
          </cell>
          <cell r="T326">
            <v>199000</v>
          </cell>
          <cell r="U326">
            <v>0</v>
          </cell>
          <cell r="V326">
            <v>3186043</v>
          </cell>
          <cell r="W326">
            <v>8325</v>
          </cell>
          <cell r="X326">
            <v>880000</v>
          </cell>
          <cell r="Y326">
            <v>0</v>
          </cell>
          <cell r="Z326">
            <v>57000</v>
          </cell>
          <cell r="AA326">
            <v>660000</v>
          </cell>
          <cell r="AB326">
            <v>10907868</v>
          </cell>
          <cell r="AC326">
            <v>0</v>
          </cell>
          <cell r="AD326">
            <v>0</v>
          </cell>
          <cell r="AE326">
            <v>0</v>
          </cell>
          <cell r="AF326">
            <v>10907868</v>
          </cell>
          <cell r="AG326">
            <v>4438514</v>
          </cell>
          <cell r="AH326">
            <v>15346382</v>
          </cell>
          <cell r="AI326">
            <v>6965000</v>
          </cell>
          <cell r="AJ326">
            <v>205000</v>
          </cell>
          <cell r="AK326">
            <v>300000</v>
          </cell>
          <cell r="AL326">
            <v>450000</v>
          </cell>
          <cell r="AM326">
            <v>419000</v>
          </cell>
          <cell r="AN326">
            <v>223000</v>
          </cell>
          <cell r="AO326">
            <v>1180000</v>
          </cell>
          <cell r="AP326">
            <v>923000</v>
          </cell>
          <cell r="AQ326">
            <v>0</v>
          </cell>
          <cell r="AR326">
            <v>3700000</v>
          </cell>
          <cell r="AS326">
            <v>553000</v>
          </cell>
          <cell r="AT326">
            <v>1700000</v>
          </cell>
          <cell r="AU326">
            <v>0</v>
          </cell>
          <cell r="AV326">
            <v>303961</v>
          </cell>
          <cell r="AW326">
            <v>2003961</v>
          </cell>
          <cell r="AX326">
            <v>13221961</v>
          </cell>
          <cell r="AY326">
            <v>0</v>
          </cell>
          <cell r="AZ326">
            <v>13221961</v>
          </cell>
          <cell r="BA326">
            <v>2124421</v>
          </cell>
          <cell r="BB326">
            <v>15346382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20</v>
          </cell>
          <cell r="BZ326">
            <v>2024</v>
          </cell>
          <cell r="CA326">
            <v>2028</v>
          </cell>
          <cell r="CB326">
            <v>10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4</v>
          </cell>
          <cell r="CN326">
            <v>2017</v>
          </cell>
          <cell r="CO326">
            <v>2026</v>
          </cell>
          <cell r="CP326">
            <v>1.34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2.75</v>
          </cell>
          <cell r="CY326">
            <v>0</v>
          </cell>
          <cell r="CZ326">
            <v>3</v>
          </cell>
          <cell r="DA326">
            <v>417048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2</v>
          </cell>
          <cell r="DI326">
            <v>571354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3010312</v>
          </cell>
          <cell r="DY326">
            <v>247390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3257702</v>
          </cell>
          <cell r="EG326">
            <v>500000</v>
          </cell>
          <cell r="EH326">
            <v>0</v>
          </cell>
          <cell r="EI326">
            <v>3010312</v>
          </cell>
          <cell r="EJ326">
            <v>0</v>
          </cell>
          <cell r="EK326">
            <v>497034</v>
          </cell>
          <cell r="EL326">
            <v>497034</v>
          </cell>
          <cell r="EM326">
            <v>140707</v>
          </cell>
          <cell r="EN326">
            <v>637741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4395448</v>
          </cell>
          <cell r="EV326">
            <v>0</v>
          </cell>
          <cell r="EW326">
            <v>7.6974200000000002</v>
          </cell>
          <cell r="EX326">
            <v>1.18214</v>
          </cell>
          <cell r="EY326">
            <v>0</v>
          </cell>
          <cell r="EZ326">
            <v>0</v>
          </cell>
          <cell r="FA326">
            <v>1.1657</v>
          </cell>
          <cell r="FB326">
            <v>0.33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10.375260000000001</v>
          </cell>
          <cell r="FH326">
            <v>0</v>
          </cell>
          <cell r="FI326">
            <v>0</v>
          </cell>
          <cell r="FJ326">
            <v>7.11721</v>
          </cell>
          <cell r="FK326">
            <v>0.58021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5507479</v>
          </cell>
          <cell r="GK326">
            <v>7413</v>
          </cell>
          <cell r="GL326">
            <v>3865880</v>
          </cell>
          <cell r="GM326">
            <v>20252</v>
          </cell>
          <cell r="GN326">
            <v>126903</v>
          </cell>
          <cell r="GO326">
            <v>517798</v>
          </cell>
          <cell r="GP326">
            <v>195619</v>
          </cell>
          <cell r="GQ326">
            <v>4175</v>
          </cell>
          <cell r="GR326">
            <v>32200</v>
          </cell>
          <cell r="GS326">
            <v>36071</v>
          </cell>
          <cell r="GT326">
            <v>0</v>
          </cell>
          <cell r="GU326">
            <v>103158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5507479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336733</v>
          </cell>
          <cell r="HG326">
            <v>0</v>
          </cell>
          <cell r="HH326">
            <v>34388</v>
          </cell>
          <cell r="HI326">
            <v>103782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4059530</v>
          </cell>
          <cell r="HO326">
            <v>0</v>
          </cell>
          <cell r="HP326">
            <v>117396</v>
          </cell>
          <cell r="HQ326">
            <v>563921</v>
          </cell>
          <cell r="HR326">
            <v>206205</v>
          </cell>
          <cell r="HS326">
            <v>0</v>
          </cell>
          <cell r="HT326">
            <v>33661</v>
          </cell>
          <cell r="HU326">
            <v>37692</v>
          </cell>
          <cell r="HV326">
            <v>0</v>
          </cell>
          <cell r="HW326">
            <v>197075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5844402</v>
          </cell>
          <cell r="IC326">
            <v>0</v>
          </cell>
          <cell r="ID326">
            <v>0</v>
          </cell>
          <cell r="IE326">
            <v>0</v>
          </cell>
          <cell r="IF326">
            <v>0</v>
          </cell>
          <cell r="IG326">
            <v>0</v>
          </cell>
          <cell r="IH326">
            <v>350581</v>
          </cell>
          <cell r="II326">
            <v>0</v>
          </cell>
          <cell r="IJ326">
            <v>41952</v>
          </cell>
          <cell r="IK326">
            <v>125978</v>
          </cell>
          <cell r="IL326">
            <v>0</v>
          </cell>
          <cell r="IM326">
            <v>0</v>
          </cell>
          <cell r="IN326">
            <v>0</v>
          </cell>
          <cell r="IO326">
            <v>0</v>
          </cell>
          <cell r="IP326">
            <v>5844402</v>
          </cell>
          <cell r="IQ326">
            <v>0</v>
          </cell>
          <cell r="IR326">
            <v>0</v>
          </cell>
          <cell r="IS326">
            <v>12.56</v>
          </cell>
          <cell r="IT326">
            <v>7</v>
          </cell>
          <cell r="IU326">
            <v>2.3959999999999999</v>
          </cell>
          <cell r="IV326">
            <v>0.42</v>
          </cell>
          <cell r="IW326">
            <v>532.9</v>
          </cell>
          <cell r="IX326">
            <v>0</v>
          </cell>
          <cell r="IY326">
            <v>14</v>
          </cell>
          <cell r="IZ326">
            <v>0</v>
          </cell>
          <cell r="JA326">
            <v>0</v>
          </cell>
          <cell r="JB326">
            <v>0</v>
          </cell>
          <cell r="JC326">
            <v>398</v>
          </cell>
          <cell r="JD326">
            <v>387</v>
          </cell>
          <cell r="JE326">
            <v>0</v>
          </cell>
          <cell r="JF326">
            <v>0</v>
          </cell>
          <cell r="JG326">
            <v>1.18</v>
          </cell>
          <cell r="JH326">
            <v>73.86</v>
          </cell>
          <cell r="JI326">
            <v>27.4</v>
          </cell>
          <cell r="JJ326">
            <v>16.940000000000001</v>
          </cell>
          <cell r="JK326">
            <v>29.52</v>
          </cell>
          <cell r="JL326">
            <v>41.1</v>
          </cell>
          <cell r="JM326">
            <v>19.36</v>
          </cell>
          <cell r="JN326">
            <v>26.64</v>
          </cell>
          <cell r="JO326">
            <v>87.1</v>
          </cell>
          <cell r="JP326">
            <v>12.6</v>
          </cell>
          <cell r="JQ326">
            <v>0.42</v>
          </cell>
          <cell r="JR326">
            <v>10</v>
          </cell>
          <cell r="JS326">
            <v>0</v>
          </cell>
          <cell r="JT326">
            <v>7635</v>
          </cell>
          <cell r="JU326">
            <v>2.5489999999999999</v>
          </cell>
          <cell r="JV326">
            <v>0</v>
          </cell>
          <cell r="JW326">
            <v>531.70000000000005</v>
          </cell>
          <cell r="JX326">
            <v>-3</v>
          </cell>
          <cell r="JY326">
            <v>-22905</v>
          </cell>
          <cell r="JZ326">
            <v>-20247</v>
          </cell>
          <cell r="KA326">
            <v>412</v>
          </cell>
          <cell r="KB326">
            <v>532.9</v>
          </cell>
          <cell r="KC326">
            <v>7826</v>
          </cell>
          <cell r="KD326">
            <v>4170475</v>
          </cell>
          <cell r="KE326">
            <v>0</v>
          </cell>
          <cell r="KF326">
            <v>121843</v>
          </cell>
          <cell r="KG326">
            <v>681645</v>
          </cell>
        </row>
        <row r="327">
          <cell r="E327">
            <v>7002</v>
          </cell>
          <cell r="F327">
            <v>7002</v>
          </cell>
          <cell r="G327" t="str">
            <v>WHITING</v>
          </cell>
          <cell r="H327" t="str">
            <v>Whiting</v>
          </cell>
          <cell r="I327">
            <v>0</v>
          </cell>
          <cell r="J327">
            <v>0</v>
          </cell>
          <cell r="K327">
            <v>0</v>
          </cell>
          <cell r="L327">
            <v>7002</v>
          </cell>
          <cell r="M327">
            <v>1764838</v>
          </cell>
          <cell r="N327">
            <v>10886</v>
          </cell>
          <cell r="O327">
            <v>56761</v>
          </cell>
          <cell r="P327">
            <v>350000</v>
          </cell>
          <cell r="Q327">
            <v>2485</v>
          </cell>
          <cell r="R327">
            <v>35000</v>
          </cell>
          <cell r="S327">
            <v>115000</v>
          </cell>
          <cell r="T327">
            <v>59400</v>
          </cell>
          <cell r="U327">
            <v>0</v>
          </cell>
          <cell r="V327">
            <v>1215736</v>
          </cell>
          <cell r="W327">
            <v>2952</v>
          </cell>
          <cell r="X327">
            <v>286095</v>
          </cell>
          <cell r="Y327">
            <v>0</v>
          </cell>
          <cell r="Z327">
            <v>50000</v>
          </cell>
          <cell r="AA327">
            <v>360000</v>
          </cell>
          <cell r="AB327">
            <v>4309153</v>
          </cell>
          <cell r="AC327">
            <v>0</v>
          </cell>
          <cell r="AD327">
            <v>0</v>
          </cell>
          <cell r="AE327">
            <v>0</v>
          </cell>
          <cell r="AF327">
            <v>4309153</v>
          </cell>
          <cell r="AG327">
            <v>2206143</v>
          </cell>
          <cell r="AH327">
            <v>6515296</v>
          </cell>
          <cell r="AI327">
            <v>2897559</v>
          </cell>
          <cell r="AJ327">
            <v>11541</v>
          </cell>
          <cell r="AK327">
            <v>109260</v>
          </cell>
          <cell r="AL327">
            <v>187761</v>
          </cell>
          <cell r="AM327">
            <v>133706</v>
          </cell>
          <cell r="AN327">
            <v>119004</v>
          </cell>
          <cell r="AO327">
            <v>328553</v>
          </cell>
          <cell r="AP327">
            <v>155000</v>
          </cell>
          <cell r="AQ327">
            <v>0</v>
          </cell>
          <cell r="AR327">
            <v>1044825</v>
          </cell>
          <cell r="AS327">
            <v>116318</v>
          </cell>
          <cell r="AT327">
            <v>305000</v>
          </cell>
          <cell r="AU327">
            <v>0</v>
          </cell>
          <cell r="AV327">
            <v>106492</v>
          </cell>
          <cell r="AW327">
            <v>411492</v>
          </cell>
          <cell r="AX327">
            <v>4470194</v>
          </cell>
          <cell r="AY327">
            <v>0</v>
          </cell>
          <cell r="AZ327">
            <v>4470194</v>
          </cell>
          <cell r="BA327">
            <v>2045102</v>
          </cell>
          <cell r="BB327">
            <v>6515296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20</v>
          </cell>
          <cell r="BZ327">
            <v>2025</v>
          </cell>
          <cell r="CA327">
            <v>2029</v>
          </cell>
          <cell r="CB327">
            <v>10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2016</v>
          </cell>
          <cell r="CO327">
            <v>2025</v>
          </cell>
          <cell r="CP327">
            <v>0.67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2.7</v>
          </cell>
          <cell r="CY327">
            <v>0</v>
          </cell>
          <cell r="CZ327">
            <v>5</v>
          </cell>
          <cell r="DA327">
            <v>150807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104480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1123222</v>
          </cell>
          <cell r="DY327">
            <v>67534</v>
          </cell>
          <cell r="DZ327">
            <v>0</v>
          </cell>
          <cell r="EA327">
            <v>0</v>
          </cell>
          <cell r="EB327">
            <v>0</v>
          </cell>
          <cell r="EC327">
            <v>294516</v>
          </cell>
          <cell r="ED327">
            <v>0</v>
          </cell>
          <cell r="EE327">
            <v>0</v>
          </cell>
          <cell r="EF327">
            <v>1485272</v>
          </cell>
          <cell r="EG327">
            <v>136000</v>
          </cell>
          <cell r="EH327">
            <v>0</v>
          </cell>
          <cell r="EI327">
            <v>1417738</v>
          </cell>
          <cell r="EJ327">
            <v>0</v>
          </cell>
          <cell r="EK327">
            <v>104480</v>
          </cell>
          <cell r="EL327">
            <v>104480</v>
          </cell>
          <cell r="EM327">
            <v>51460</v>
          </cell>
          <cell r="EN327">
            <v>155940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1777212</v>
          </cell>
          <cell r="EV327">
            <v>0</v>
          </cell>
          <cell r="EW327">
            <v>9.5246399999999998</v>
          </cell>
          <cell r="EX327">
            <v>0.87212999999999996</v>
          </cell>
          <cell r="EY327">
            <v>0</v>
          </cell>
          <cell r="EZ327">
            <v>0</v>
          </cell>
          <cell r="FA327">
            <v>0.67</v>
          </cell>
          <cell r="FB327">
            <v>0.33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11.39677</v>
          </cell>
          <cell r="FH327">
            <v>0</v>
          </cell>
          <cell r="FI327">
            <v>0</v>
          </cell>
          <cell r="FJ327">
            <v>9.0915599999999994</v>
          </cell>
          <cell r="FK327">
            <v>0.43308000000000002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2211363</v>
          </cell>
          <cell r="GK327">
            <v>7413</v>
          </cell>
          <cell r="GL327">
            <v>1430709</v>
          </cell>
          <cell r="GM327">
            <v>0</v>
          </cell>
          <cell r="GN327">
            <v>172122</v>
          </cell>
          <cell r="GO327">
            <v>191404</v>
          </cell>
          <cell r="GP327">
            <v>72386</v>
          </cell>
          <cell r="GQ327">
            <v>546</v>
          </cell>
          <cell r="GR327">
            <v>11704</v>
          </cell>
          <cell r="GS327">
            <v>13110</v>
          </cell>
          <cell r="GT327">
            <v>0</v>
          </cell>
          <cell r="GU327">
            <v>69741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2211363</v>
          </cell>
          <cell r="HA327">
            <v>0</v>
          </cell>
          <cell r="HB327">
            <v>0</v>
          </cell>
          <cell r="HC327">
            <v>0</v>
          </cell>
          <cell r="HD327">
            <v>0</v>
          </cell>
          <cell r="HE327">
            <v>0</v>
          </cell>
          <cell r="HF327">
            <v>123213</v>
          </cell>
          <cell r="HG327">
            <v>0</v>
          </cell>
          <cell r="HH327">
            <v>11884</v>
          </cell>
          <cell r="HI327">
            <v>22239</v>
          </cell>
          <cell r="HJ327">
            <v>0</v>
          </cell>
          <cell r="HK327">
            <v>0</v>
          </cell>
          <cell r="HL327">
            <v>0</v>
          </cell>
          <cell r="HM327">
            <v>0</v>
          </cell>
          <cell r="HN327">
            <v>1407894</v>
          </cell>
          <cell r="HO327">
            <v>37122</v>
          </cell>
          <cell r="HP327">
            <v>173803</v>
          </cell>
          <cell r="HQ327">
            <v>174918</v>
          </cell>
          <cell r="HR327">
            <v>70593</v>
          </cell>
          <cell r="HS327">
            <v>2339</v>
          </cell>
          <cell r="HT327">
            <v>11491</v>
          </cell>
          <cell r="HU327">
            <v>12867</v>
          </cell>
          <cell r="HV327">
            <v>0</v>
          </cell>
          <cell r="HW327">
            <v>68348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2206447</v>
          </cell>
          <cell r="IC327">
            <v>0</v>
          </cell>
          <cell r="ID327">
            <v>0</v>
          </cell>
          <cell r="IE327">
            <v>0</v>
          </cell>
          <cell r="IF327">
            <v>0</v>
          </cell>
          <cell r="IG327">
            <v>0</v>
          </cell>
          <cell r="IH327">
            <v>125702</v>
          </cell>
          <cell r="II327">
            <v>0</v>
          </cell>
          <cell r="IJ327">
            <v>14447</v>
          </cell>
          <cell r="IK327">
            <v>41993</v>
          </cell>
          <cell r="IL327">
            <v>0</v>
          </cell>
          <cell r="IM327">
            <v>0</v>
          </cell>
          <cell r="IN327">
            <v>0</v>
          </cell>
          <cell r="IO327">
            <v>0</v>
          </cell>
          <cell r="IP327">
            <v>2206447</v>
          </cell>
          <cell r="IQ327">
            <v>0</v>
          </cell>
          <cell r="IR327">
            <v>0</v>
          </cell>
          <cell r="IS327">
            <v>21.76</v>
          </cell>
          <cell r="IT327">
            <v>0</v>
          </cell>
          <cell r="IU327">
            <v>1.004</v>
          </cell>
          <cell r="IV327">
            <v>0</v>
          </cell>
          <cell r="IW327">
            <v>192.7</v>
          </cell>
          <cell r="IX327">
            <v>0</v>
          </cell>
          <cell r="IY327">
            <v>4</v>
          </cell>
          <cell r="IZ327">
            <v>0</v>
          </cell>
          <cell r="JA327">
            <v>0</v>
          </cell>
          <cell r="JB327">
            <v>0</v>
          </cell>
          <cell r="JC327">
            <v>136</v>
          </cell>
          <cell r="JD327">
            <v>142</v>
          </cell>
          <cell r="JE327">
            <v>0</v>
          </cell>
          <cell r="JF327">
            <v>0</v>
          </cell>
          <cell r="JG327">
            <v>0.41</v>
          </cell>
          <cell r="JH327">
            <v>22.91</v>
          </cell>
          <cell r="JI327">
            <v>8.2200000000000006</v>
          </cell>
          <cell r="JJ327">
            <v>6.05</v>
          </cell>
          <cell r="JK327">
            <v>8.64</v>
          </cell>
          <cell r="JL327">
            <v>0</v>
          </cell>
          <cell r="JM327">
            <v>13.31</v>
          </cell>
          <cell r="JN327">
            <v>10.08</v>
          </cell>
          <cell r="JO327">
            <v>23.39</v>
          </cell>
          <cell r="JP327">
            <v>21.31</v>
          </cell>
          <cell r="JQ327">
            <v>0.42</v>
          </cell>
          <cell r="JR327">
            <v>0</v>
          </cell>
          <cell r="JS327">
            <v>0</v>
          </cell>
          <cell r="JT327">
            <v>7635</v>
          </cell>
          <cell r="JU327">
            <v>1.2909999999999999</v>
          </cell>
          <cell r="JV327">
            <v>0</v>
          </cell>
          <cell r="JW327">
            <v>184.4</v>
          </cell>
          <cell r="JX327">
            <v>-1</v>
          </cell>
          <cell r="JY327">
            <v>0</v>
          </cell>
          <cell r="JZ327">
            <v>-6749</v>
          </cell>
          <cell r="KA327">
            <v>143</v>
          </cell>
          <cell r="KB327">
            <v>192.7</v>
          </cell>
          <cell r="KC327">
            <v>7826</v>
          </cell>
          <cell r="KD327">
            <v>1508070</v>
          </cell>
          <cell r="KE327">
            <v>0</v>
          </cell>
          <cell r="KF327">
            <v>180162</v>
          </cell>
          <cell r="KG327">
            <v>183050</v>
          </cell>
        </row>
        <row r="328">
          <cell r="E328">
            <v>7029</v>
          </cell>
          <cell r="F328">
            <v>7029</v>
          </cell>
          <cell r="G328" t="str">
            <v>WILLIAMSBURG</v>
          </cell>
          <cell r="H328" t="str">
            <v>Williamsburg</v>
          </cell>
          <cell r="I328">
            <v>0</v>
          </cell>
          <cell r="J328">
            <v>0</v>
          </cell>
          <cell r="K328">
            <v>0</v>
          </cell>
          <cell r="L328">
            <v>7029</v>
          </cell>
          <cell r="M328">
            <v>6692751</v>
          </cell>
          <cell r="N328">
            <v>168041</v>
          </cell>
          <cell r="O328">
            <v>647922</v>
          </cell>
          <cell r="P328">
            <v>1168266</v>
          </cell>
          <cell r="Q328">
            <v>220000</v>
          </cell>
          <cell r="R328">
            <v>463500</v>
          </cell>
          <cell r="S328">
            <v>548580</v>
          </cell>
          <cell r="T328">
            <v>573105</v>
          </cell>
          <cell r="U328">
            <v>0</v>
          </cell>
          <cell r="V328">
            <v>8604763</v>
          </cell>
          <cell r="W328">
            <v>35024</v>
          </cell>
          <cell r="X328">
            <v>2217200</v>
          </cell>
          <cell r="Y328">
            <v>128023</v>
          </cell>
          <cell r="Z328">
            <v>246000</v>
          </cell>
          <cell r="AA328">
            <v>958500</v>
          </cell>
          <cell r="AB328">
            <v>22671675</v>
          </cell>
          <cell r="AC328">
            <v>0</v>
          </cell>
          <cell r="AD328">
            <v>1540889</v>
          </cell>
          <cell r="AE328">
            <v>0</v>
          </cell>
          <cell r="AF328">
            <v>24212564</v>
          </cell>
          <cell r="AG328">
            <v>5265539</v>
          </cell>
          <cell r="AH328">
            <v>29478103</v>
          </cell>
          <cell r="AI328">
            <v>12702690</v>
          </cell>
          <cell r="AJ328">
            <v>535840</v>
          </cell>
          <cell r="AK328">
            <v>900350</v>
          </cell>
          <cell r="AL328">
            <v>372920</v>
          </cell>
          <cell r="AM328">
            <v>940000</v>
          </cell>
          <cell r="AN328">
            <v>805010</v>
          </cell>
          <cell r="AO328">
            <v>2083660</v>
          </cell>
          <cell r="AP328">
            <v>980910</v>
          </cell>
          <cell r="AQ328">
            <v>0</v>
          </cell>
          <cell r="AR328">
            <v>6618690</v>
          </cell>
          <cell r="AS328">
            <v>690000</v>
          </cell>
          <cell r="AT328">
            <v>350715</v>
          </cell>
          <cell r="AU328">
            <v>1889526</v>
          </cell>
          <cell r="AV328">
            <v>621514</v>
          </cell>
          <cell r="AW328">
            <v>2861755</v>
          </cell>
          <cell r="AX328">
            <v>22873135</v>
          </cell>
          <cell r="AY328">
            <v>1540889</v>
          </cell>
          <cell r="AZ328">
            <v>24414024</v>
          </cell>
          <cell r="BA328">
            <v>5064079</v>
          </cell>
          <cell r="BB328">
            <v>29478103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20</v>
          </cell>
          <cell r="BZ328">
            <v>2023</v>
          </cell>
          <cell r="CA328">
            <v>2027</v>
          </cell>
          <cell r="CB328">
            <v>10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2021</v>
          </cell>
          <cell r="CO328">
            <v>2030</v>
          </cell>
          <cell r="CP328">
            <v>1.34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2.7</v>
          </cell>
          <cell r="CY328">
            <v>0</v>
          </cell>
          <cell r="CZ328">
            <v>6</v>
          </cell>
          <cell r="DA328">
            <v>900773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697024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3965356</v>
          </cell>
          <cell r="DY328">
            <v>81788</v>
          </cell>
          <cell r="DZ328">
            <v>0</v>
          </cell>
          <cell r="EA328">
            <v>0</v>
          </cell>
          <cell r="EB328">
            <v>0</v>
          </cell>
          <cell r="EC328">
            <v>655000</v>
          </cell>
          <cell r="ED328">
            <v>0</v>
          </cell>
          <cell r="EE328">
            <v>0</v>
          </cell>
          <cell r="EF328">
            <v>4702144</v>
          </cell>
          <cell r="EG328">
            <v>835000</v>
          </cell>
          <cell r="EH328">
            <v>0</v>
          </cell>
          <cell r="EI328">
            <v>4620356</v>
          </cell>
          <cell r="EJ328">
            <v>599848</v>
          </cell>
          <cell r="EK328">
            <v>97176</v>
          </cell>
          <cell r="EL328">
            <v>697024</v>
          </cell>
          <cell r="EM328">
            <v>171655</v>
          </cell>
          <cell r="EN328">
            <v>868679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455042</v>
          </cell>
          <cell r="ET328">
            <v>0</v>
          </cell>
          <cell r="EU328">
            <v>6860863</v>
          </cell>
          <cell r="EV328">
            <v>0</v>
          </cell>
          <cell r="EW328">
            <v>10.00976</v>
          </cell>
          <cell r="EX328">
            <v>1.78057</v>
          </cell>
          <cell r="EY328">
            <v>0</v>
          </cell>
          <cell r="EZ328">
            <v>0</v>
          </cell>
          <cell r="FA328">
            <v>1.34</v>
          </cell>
          <cell r="FB328">
            <v>0.33</v>
          </cell>
          <cell r="FC328">
            <v>0</v>
          </cell>
          <cell r="FD328">
            <v>0</v>
          </cell>
          <cell r="FE328">
            <v>0.87480000000000002</v>
          </cell>
          <cell r="FF328">
            <v>0</v>
          </cell>
          <cell r="FG328">
            <v>14.335129999999999</v>
          </cell>
          <cell r="FH328">
            <v>0</v>
          </cell>
          <cell r="FI328">
            <v>0</v>
          </cell>
          <cell r="FJ328">
            <v>9.8525299999999998</v>
          </cell>
          <cell r="FK328">
            <v>0.15723000000000001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11452871</v>
          </cell>
          <cell r="GK328">
            <v>7413</v>
          </cell>
          <cell r="GL328">
            <v>8401153</v>
          </cell>
          <cell r="GM328">
            <v>0</v>
          </cell>
          <cell r="GN328">
            <v>133011</v>
          </cell>
          <cell r="GO328">
            <v>744191</v>
          </cell>
          <cell r="GP328">
            <v>398803</v>
          </cell>
          <cell r="GQ328">
            <v>0</v>
          </cell>
          <cell r="GR328">
            <v>72239</v>
          </cell>
          <cell r="GS328">
            <v>79397</v>
          </cell>
          <cell r="GT328">
            <v>0</v>
          </cell>
          <cell r="GU328">
            <v>360376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11452871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628406</v>
          </cell>
          <cell r="HG328">
            <v>0</v>
          </cell>
          <cell r="HH328">
            <v>55503</v>
          </cell>
          <cell r="HI328">
            <v>244722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8858127</v>
          </cell>
          <cell r="HO328">
            <v>0</v>
          </cell>
          <cell r="HP328">
            <v>164687</v>
          </cell>
          <cell r="HQ328">
            <v>834047</v>
          </cell>
          <cell r="HR328">
            <v>422698</v>
          </cell>
          <cell r="HS328">
            <v>0</v>
          </cell>
          <cell r="HT328">
            <v>76830</v>
          </cell>
          <cell r="HU328">
            <v>84456</v>
          </cell>
          <cell r="HV328">
            <v>0</v>
          </cell>
          <cell r="HW328">
            <v>378425</v>
          </cell>
          <cell r="HX328">
            <v>0</v>
          </cell>
          <cell r="HY328">
            <v>0</v>
          </cell>
          <cell r="HZ328">
            <v>0</v>
          </cell>
          <cell r="IA328">
            <v>7280</v>
          </cell>
          <cell r="IB328">
            <v>12151332</v>
          </cell>
          <cell r="IC328">
            <v>0</v>
          </cell>
          <cell r="ID328">
            <v>0</v>
          </cell>
          <cell r="IE328">
            <v>0</v>
          </cell>
          <cell r="IF328">
            <v>0</v>
          </cell>
          <cell r="IG328">
            <v>0</v>
          </cell>
          <cell r="IH328">
            <v>653730</v>
          </cell>
          <cell r="II328">
            <v>0</v>
          </cell>
          <cell r="IJ328">
            <v>67186</v>
          </cell>
          <cell r="IK328">
            <v>236796</v>
          </cell>
          <cell r="IL328">
            <v>0</v>
          </cell>
          <cell r="IM328">
            <v>0</v>
          </cell>
          <cell r="IN328">
            <v>0</v>
          </cell>
          <cell r="IO328">
            <v>0</v>
          </cell>
          <cell r="IP328">
            <v>12151332</v>
          </cell>
          <cell r="IQ328">
            <v>0</v>
          </cell>
          <cell r="IR328">
            <v>1.3</v>
          </cell>
          <cell r="IS328">
            <v>12.39</v>
          </cell>
          <cell r="IT328">
            <v>77</v>
          </cell>
          <cell r="IU328">
            <v>4.3</v>
          </cell>
          <cell r="IV328">
            <v>4.88</v>
          </cell>
          <cell r="IW328">
            <v>1151</v>
          </cell>
          <cell r="IX328">
            <v>0</v>
          </cell>
          <cell r="IY328">
            <v>24</v>
          </cell>
          <cell r="IZ328">
            <v>0</v>
          </cell>
          <cell r="JA328">
            <v>0</v>
          </cell>
          <cell r="JB328">
            <v>0</v>
          </cell>
          <cell r="JC328">
            <v>489</v>
          </cell>
          <cell r="JD328">
            <v>475</v>
          </cell>
          <cell r="JE328">
            <v>0</v>
          </cell>
          <cell r="JF328">
            <v>0</v>
          </cell>
          <cell r="JG328">
            <v>1.42</v>
          </cell>
          <cell r="JH328">
            <v>109.24</v>
          </cell>
          <cell r="JI328">
            <v>21.92</v>
          </cell>
          <cell r="JJ328">
            <v>36.92</v>
          </cell>
          <cell r="JK328">
            <v>50.4</v>
          </cell>
          <cell r="JL328">
            <v>28.77</v>
          </cell>
          <cell r="JM328">
            <v>28.46</v>
          </cell>
          <cell r="JN328">
            <v>49.68</v>
          </cell>
          <cell r="JO328">
            <v>106.91</v>
          </cell>
          <cell r="JP328">
            <v>16.82</v>
          </cell>
          <cell r="JQ328">
            <v>6.95</v>
          </cell>
          <cell r="JR328">
            <v>70</v>
          </cell>
          <cell r="JS328">
            <v>0.6</v>
          </cell>
          <cell r="JT328">
            <v>7635</v>
          </cell>
          <cell r="JU328">
            <v>4.2649999999999997</v>
          </cell>
          <cell r="JV328">
            <v>18312</v>
          </cell>
          <cell r="JW328">
            <v>1160.2</v>
          </cell>
          <cell r="JX328">
            <v>-1</v>
          </cell>
          <cell r="JY328">
            <v>-7635</v>
          </cell>
          <cell r="JZ328">
            <v>-6749</v>
          </cell>
          <cell r="KA328">
            <v>485</v>
          </cell>
          <cell r="KB328">
            <v>1151</v>
          </cell>
          <cell r="KC328">
            <v>7826</v>
          </cell>
          <cell r="KD328">
            <v>9007726</v>
          </cell>
          <cell r="KE328">
            <v>0</v>
          </cell>
          <cell r="KF328">
            <v>219402</v>
          </cell>
          <cell r="KG328">
            <v>836678</v>
          </cell>
        </row>
        <row r="329">
          <cell r="E329">
            <v>7038</v>
          </cell>
          <cell r="F329">
            <v>7038</v>
          </cell>
          <cell r="G329" t="str">
            <v>WILTON</v>
          </cell>
          <cell r="H329" t="str">
            <v>Wilton</v>
          </cell>
          <cell r="I329">
            <v>0</v>
          </cell>
          <cell r="J329">
            <v>0</v>
          </cell>
          <cell r="K329">
            <v>0</v>
          </cell>
          <cell r="L329">
            <v>7038</v>
          </cell>
          <cell r="M329">
            <v>4096971</v>
          </cell>
          <cell r="N329">
            <v>43360</v>
          </cell>
          <cell r="O329">
            <v>221359</v>
          </cell>
          <cell r="P329">
            <v>1215000</v>
          </cell>
          <cell r="Q329">
            <v>358000</v>
          </cell>
          <cell r="R329">
            <v>285000</v>
          </cell>
          <cell r="S329">
            <v>409600</v>
          </cell>
          <cell r="T329">
            <v>1552950</v>
          </cell>
          <cell r="U329">
            <v>0</v>
          </cell>
          <cell r="V329">
            <v>6938056</v>
          </cell>
          <cell r="W329">
            <v>29989</v>
          </cell>
          <cell r="X329">
            <v>1094830</v>
          </cell>
          <cell r="Y329">
            <v>83841</v>
          </cell>
          <cell r="Z329">
            <v>110000</v>
          </cell>
          <cell r="AA329">
            <v>490000</v>
          </cell>
          <cell r="AB329">
            <v>16928956</v>
          </cell>
          <cell r="AC329">
            <v>0</v>
          </cell>
          <cell r="AD329">
            <v>750031</v>
          </cell>
          <cell r="AE329">
            <v>50000</v>
          </cell>
          <cell r="AF329">
            <v>17728987</v>
          </cell>
          <cell r="AG329">
            <v>6744922</v>
          </cell>
          <cell r="AH329">
            <v>24473909</v>
          </cell>
          <cell r="AI329">
            <v>10770500</v>
          </cell>
          <cell r="AJ329">
            <v>467900</v>
          </cell>
          <cell r="AK329">
            <v>832900</v>
          </cell>
          <cell r="AL329">
            <v>485600</v>
          </cell>
          <cell r="AM329">
            <v>664500</v>
          </cell>
          <cell r="AN329">
            <v>618900</v>
          </cell>
          <cell r="AO329">
            <v>1919200</v>
          </cell>
          <cell r="AP329">
            <v>1008500</v>
          </cell>
          <cell r="AQ329">
            <v>0</v>
          </cell>
          <cell r="AR329">
            <v>5997500</v>
          </cell>
          <cell r="AS329">
            <v>1206800</v>
          </cell>
          <cell r="AT329">
            <v>993160</v>
          </cell>
          <cell r="AU329">
            <v>1531034</v>
          </cell>
          <cell r="AV329">
            <v>455706</v>
          </cell>
          <cell r="AW329">
            <v>2979900</v>
          </cell>
          <cell r="AX329">
            <v>20954700</v>
          </cell>
          <cell r="AY329">
            <v>750031</v>
          </cell>
          <cell r="AZ329">
            <v>21704731</v>
          </cell>
          <cell r="BA329">
            <v>2769178</v>
          </cell>
          <cell r="BB329">
            <v>24473909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20</v>
          </cell>
          <cell r="BZ329">
            <v>2023</v>
          </cell>
          <cell r="CA329">
            <v>2027</v>
          </cell>
          <cell r="CB329">
            <v>10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4.05</v>
          </cell>
          <cell r="CY329">
            <v>0</v>
          </cell>
          <cell r="CZ329">
            <v>3</v>
          </cell>
          <cell r="DA329">
            <v>666384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2634032</v>
          </cell>
          <cell r="DY329">
            <v>280822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2914854</v>
          </cell>
          <cell r="EG329">
            <v>288150</v>
          </cell>
          <cell r="EH329">
            <v>0</v>
          </cell>
          <cell r="EI329">
            <v>2634032</v>
          </cell>
          <cell r="EJ329">
            <v>0</v>
          </cell>
          <cell r="EK329">
            <v>0</v>
          </cell>
          <cell r="EL329">
            <v>0</v>
          </cell>
          <cell r="EM329">
            <v>106313</v>
          </cell>
          <cell r="EN329">
            <v>106313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831002</v>
          </cell>
          <cell r="ET329">
            <v>0</v>
          </cell>
          <cell r="EU329">
            <v>4140321</v>
          </cell>
          <cell r="EV329">
            <v>0</v>
          </cell>
          <cell r="EW329">
            <v>9.6603899999999996</v>
          </cell>
          <cell r="EX329">
            <v>0.96143999999999996</v>
          </cell>
          <cell r="EY329">
            <v>0</v>
          </cell>
          <cell r="EZ329">
            <v>0</v>
          </cell>
          <cell r="FA329">
            <v>0</v>
          </cell>
          <cell r="FB329">
            <v>0.33</v>
          </cell>
          <cell r="FC329">
            <v>0</v>
          </cell>
          <cell r="FD329">
            <v>0</v>
          </cell>
          <cell r="FE329">
            <v>2.5794700000000002</v>
          </cell>
          <cell r="FF329">
            <v>0</v>
          </cell>
          <cell r="FG329">
            <v>13.5313</v>
          </cell>
          <cell r="FH329">
            <v>0</v>
          </cell>
          <cell r="FI329">
            <v>0</v>
          </cell>
          <cell r="FJ329">
            <v>8.7887000000000004</v>
          </cell>
          <cell r="FK329">
            <v>0.87168999999999996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8791581</v>
          </cell>
          <cell r="GK329">
            <v>7413</v>
          </cell>
          <cell r="GL329">
            <v>6251383</v>
          </cell>
          <cell r="GM329">
            <v>0</v>
          </cell>
          <cell r="GN329">
            <v>267076</v>
          </cell>
          <cell r="GO329">
            <v>597636</v>
          </cell>
          <cell r="GP329">
            <v>300440</v>
          </cell>
          <cell r="GQ329">
            <v>0</v>
          </cell>
          <cell r="GR329">
            <v>50723</v>
          </cell>
          <cell r="GS329">
            <v>55410</v>
          </cell>
          <cell r="GT329">
            <v>0</v>
          </cell>
          <cell r="GU329">
            <v>304726</v>
          </cell>
          <cell r="GV329">
            <v>0</v>
          </cell>
          <cell r="GW329">
            <v>0</v>
          </cell>
          <cell r="GX329">
            <v>0</v>
          </cell>
          <cell r="GY329">
            <v>2089</v>
          </cell>
          <cell r="GZ329">
            <v>8791581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433846</v>
          </cell>
          <cell r="HG329">
            <v>0</v>
          </cell>
          <cell r="HH329">
            <v>43792</v>
          </cell>
          <cell r="HI329">
            <v>185325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6504257</v>
          </cell>
          <cell r="HO329">
            <v>0</v>
          </cell>
          <cell r="HP329">
            <v>305828</v>
          </cell>
          <cell r="HQ329">
            <v>708452</v>
          </cell>
          <cell r="HR329">
            <v>316377</v>
          </cell>
          <cell r="HS329">
            <v>0</v>
          </cell>
          <cell r="HT329">
            <v>52807</v>
          </cell>
          <cell r="HU329">
            <v>57706</v>
          </cell>
          <cell r="HV329">
            <v>0</v>
          </cell>
          <cell r="HW329">
            <v>315757</v>
          </cell>
          <cell r="HX329">
            <v>0</v>
          </cell>
          <cell r="HY329">
            <v>0</v>
          </cell>
          <cell r="HZ329">
            <v>0</v>
          </cell>
          <cell r="IA329">
            <v>-22239</v>
          </cell>
          <cell r="IB329">
            <v>9231967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460632</v>
          </cell>
          <cell r="II329">
            <v>0</v>
          </cell>
          <cell r="IJ329">
            <v>53251</v>
          </cell>
          <cell r="IK329">
            <v>213780</v>
          </cell>
          <cell r="IL329">
            <v>0</v>
          </cell>
          <cell r="IM329">
            <v>0</v>
          </cell>
          <cell r="IN329">
            <v>0</v>
          </cell>
          <cell r="IO329">
            <v>0</v>
          </cell>
          <cell r="IP329">
            <v>9231967</v>
          </cell>
          <cell r="IQ329">
            <v>0</v>
          </cell>
          <cell r="IR329">
            <v>0</v>
          </cell>
          <cell r="IS329">
            <v>35.81</v>
          </cell>
          <cell r="IT329">
            <v>0</v>
          </cell>
          <cell r="IU329">
            <v>3.8260000000000001</v>
          </cell>
          <cell r="IV329">
            <v>0.42</v>
          </cell>
          <cell r="IW329">
            <v>851.5</v>
          </cell>
          <cell r="IX329">
            <v>0</v>
          </cell>
          <cell r="IY329">
            <v>20</v>
          </cell>
          <cell r="IZ329">
            <v>0</v>
          </cell>
          <cell r="JA329">
            <v>0</v>
          </cell>
          <cell r="JB329">
            <v>0</v>
          </cell>
          <cell r="JC329">
            <v>0</v>
          </cell>
          <cell r="JD329">
            <v>533</v>
          </cell>
          <cell r="JE329">
            <v>0</v>
          </cell>
          <cell r="JF329">
            <v>0</v>
          </cell>
          <cell r="JG329">
            <v>1.61</v>
          </cell>
          <cell r="JH329">
            <v>92.79</v>
          </cell>
          <cell r="JI329">
            <v>30.14</v>
          </cell>
          <cell r="JJ329">
            <v>30.25</v>
          </cell>
          <cell r="JK329">
            <v>32.4</v>
          </cell>
          <cell r="JL329">
            <v>35.619999999999997</v>
          </cell>
          <cell r="JM329">
            <v>26.62</v>
          </cell>
          <cell r="JN329">
            <v>25.2</v>
          </cell>
          <cell r="JO329">
            <v>87.44</v>
          </cell>
          <cell r="JP329">
            <v>35.35</v>
          </cell>
          <cell r="JQ329">
            <v>0.84</v>
          </cell>
          <cell r="JR329">
            <v>0</v>
          </cell>
          <cell r="JS329">
            <v>0</v>
          </cell>
          <cell r="JT329">
            <v>7635</v>
          </cell>
          <cell r="JU329">
            <v>3.8330000000000002</v>
          </cell>
          <cell r="JV329">
            <v>6843</v>
          </cell>
          <cell r="JW329">
            <v>851.9</v>
          </cell>
          <cell r="JX329">
            <v>0</v>
          </cell>
          <cell r="JY329">
            <v>0</v>
          </cell>
          <cell r="JZ329">
            <v>0</v>
          </cell>
          <cell r="KA329">
            <v>553</v>
          </cell>
          <cell r="KB329">
            <v>851.5</v>
          </cell>
          <cell r="KC329">
            <v>7826</v>
          </cell>
          <cell r="KD329">
            <v>6663839</v>
          </cell>
          <cell r="KE329">
            <v>0</v>
          </cell>
          <cell r="KF329">
            <v>313220</v>
          </cell>
          <cell r="KG329">
            <v>684305</v>
          </cell>
        </row>
        <row r="330">
          <cell r="E330">
            <v>7047</v>
          </cell>
          <cell r="F330">
            <v>7047</v>
          </cell>
          <cell r="G330" t="str">
            <v>WINFIELD-MT UNION</v>
          </cell>
          <cell r="H330" t="str">
            <v>Winfield-Mt Union</v>
          </cell>
          <cell r="I330">
            <v>0</v>
          </cell>
          <cell r="J330">
            <v>0</v>
          </cell>
          <cell r="K330">
            <v>0</v>
          </cell>
          <cell r="L330">
            <v>7047</v>
          </cell>
          <cell r="M330">
            <v>1617262</v>
          </cell>
          <cell r="N330">
            <v>24312</v>
          </cell>
          <cell r="O330">
            <v>93687</v>
          </cell>
          <cell r="P330">
            <v>850000</v>
          </cell>
          <cell r="Q330">
            <v>108800</v>
          </cell>
          <cell r="R330">
            <v>70000</v>
          </cell>
          <cell r="S330">
            <v>200000</v>
          </cell>
          <cell r="T330">
            <v>107500</v>
          </cell>
          <cell r="U330">
            <v>0</v>
          </cell>
          <cell r="V330">
            <v>2542259</v>
          </cell>
          <cell r="W330">
            <v>9386</v>
          </cell>
          <cell r="X330">
            <v>611500</v>
          </cell>
          <cell r="Y330">
            <v>0</v>
          </cell>
          <cell r="Z330">
            <v>95000</v>
          </cell>
          <cell r="AA330">
            <v>545000</v>
          </cell>
          <cell r="AB330">
            <v>6874706</v>
          </cell>
          <cell r="AC330">
            <v>0</v>
          </cell>
          <cell r="AD330">
            <v>646398</v>
          </cell>
          <cell r="AE330">
            <v>0</v>
          </cell>
          <cell r="AF330">
            <v>7521104</v>
          </cell>
          <cell r="AG330">
            <v>1679810</v>
          </cell>
          <cell r="AH330">
            <v>9200914</v>
          </cell>
          <cell r="AI330">
            <v>3716798</v>
          </cell>
          <cell r="AJ330">
            <v>245000</v>
          </cell>
          <cell r="AK330">
            <v>388000</v>
          </cell>
          <cell r="AL330">
            <v>322000</v>
          </cell>
          <cell r="AM330">
            <v>325000</v>
          </cell>
          <cell r="AN330">
            <v>365211</v>
          </cell>
          <cell r="AO330">
            <v>693000</v>
          </cell>
          <cell r="AP330">
            <v>392000</v>
          </cell>
          <cell r="AQ330">
            <v>0</v>
          </cell>
          <cell r="AR330">
            <v>2730211</v>
          </cell>
          <cell r="AS330">
            <v>450000</v>
          </cell>
          <cell r="AT330">
            <v>880028</v>
          </cell>
          <cell r="AU330">
            <v>426398</v>
          </cell>
          <cell r="AV330">
            <v>171240</v>
          </cell>
          <cell r="AW330">
            <v>1477666</v>
          </cell>
          <cell r="AX330">
            <v>8374675</v>
          </cell>
          <cell r="AY330">
            <v>646398</v>
          </cell>
          <cell r="AZ330">
            <v>9021073</v>
          </cell>
          <cell r="BA330">
            <v>179841</v>
          </cell>
          <cell r="BB330">
            <v>9200914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20</v>
          </cell>
          <cell r="BZ330">
            <v>2023</v>
          </cell>
          <cell r="CA330">
            <v>2027</v>
          </cell>
          <cell r="CB330">
            <v>10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2021</v>
          </cell>
          <cell r="CO330">
            <v>2030</v>
          </cell>
          <cell r="CP330">
            <v>1.34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2.7</v>
          </cell>
          <cell r="CY330">
            <v>0</v>
          </cell>
          <cell r="CZ330">
            <v>7</v>
          </cell>
          <cell r="DA330">
            <v>247771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180259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1111553</v>
          </cell>
          <cell r="DY330">
            <v>62139</v>
          </cell>
          <cell r="DZ330">
            <v>0</v>
          </cell>
          <cell r="EA330">
            <v>0</v>
          </cell>
          <cell r="EB330">
            <v>0</v>
          </cell>
          <cell r="EC330">
            <v>45000</v>
          </cell>
          <cell r="ED330">
            <v>90000</v>
          </cell>
          <cell r="EE330">
            <v>0</v>
          </cell>
          <cell r="EF330">
            <v>1308692</v>
          </cell>
          <cell r="EG330">
            <v>125000</v>
          </cell>
          <cell r="EH330">
            <v>0</v>
          </cell>
          <cell r="EI330">
            <v>1246553</v>
          </cell>
          <cell r="EJ330">
            <v>167298</v>
          </cell>
          <cell r="EK330">
            <v>12961</v>
          </cell>
          <cell r="EL330">
            <v>180259</v>
          </cell>
          <cell r="EM330">
            <v>44392</v>
          </cell>
          <cell r="EN330">
            <v>224651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1658344</v>
          </cell>
          <cell r="EV330">
            <v>0</v>
          </cell>
          <cell r="EW330">
            <v>9.8768799999999999</v>
          </cell>
          <cell r="EX330">
            <v>0.94410000000000005</v>
          </cell>
          <cell r="EY330">
            <v>0</v>
          </cell>
          <cell r="EZ330">
            <v>0</v>
          </cell>
          <cell r="FA330">
            <v>1.34</v>
          </cell>
          <cell r="FB330">
            <v>0.33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12.49098</v>
          </cell>
          <cell r="FH330">
            <v>0</v>
          </cell>
          <cell r="FI330">
            <v>0</v>
          </cell>
          <cell r="FJ330">
            <v>9.4149499999999993</v>
          </cell>
          <cell r="FK330">
            <v>0.46193000000000001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3218684</v>
          </cell>
          <cell r="GK330">
            <v>7413</v>
          </cell>
          <cell r="GL330">
            <v>2335836</v>
          </cell>
          <cell r="GM330">
            <v>0</v>
          </cell>
          <cell r="GN330">
            <v>141425</v>
          </cell>
          <cell r="GO330">
            <v>193479</v>
          </cell>
          <cell r="GP330">
            <v>109723</v>
          </cell>
          <cell r="GQ330">
            <v>6005</v>
          </cell>
          <cell r="GR330">
            <v>19004</v>
          </cell>
          <cell r="GS330">
            <v>20885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28908</v>
          </cell>
          <cell r="GZ330">
            <v>3218684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174511</v>
          </cell>
          <cell r="HG330">
            <v>0</v>
          </cell>
          <cell r="HH330">
            <v>19465</v>
          </cell>
          <cell r="HI330">
            <v>55690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2337837</v>
          </cell>
          <cell r="HO330">
            <v>21357</v>
          </cell>
          <cell r="HP330">
            <v>148577</v>
          </cell>
          <cell r="HQ330">
            <v>262644</v>
          </cell>
          <cell r="HR330">
            <v>112841</v>
          </cell>
          <cell r="HS330">
            <v>2887</v>
          </cell>
          <cell r="HT330">
            <v>19015</v>
          </cell>
          <cell r="HU330">
            <v>20900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3285477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177128</v>
          </cell>
          <cell r="II330">
            <v>0</v>
          </cell>
          <cell r="IJ330">
            <v>23945</v>
          </cell>
          <cell r="IK330">
            <v>72533</v>
          </cell>
          <cell r="IL330">
            <v>0</v>
          </cell>
          <cell r="IM330">
            <v>0</v>
          </cell>
          <cell r="IN330">
            <v>0</v>
          </cell>
          <cell r="IO330">
            <v>0</v>
          </cell>
          <cell r="IP330">
            <v>3285477</v>
          </cell>
          <cell r="IQ330">
            <v>0</v>
          </cell>
          <cell r="IR330">
            <v>0</v>
          </cell>
          <cell r="IS330">
            <v>16.739999999999998</v>
          </cell>
          <cell r="IT330">
            <v>0</v>
          </cell>
          <cell r="IU330">
            <v>1.62</v>
          </cell>
          <cell r="IV330">
            <v>1.1000000000000001</v>
          </cell>
          <cell r="IW330">
            <v>316.60000000000002</v>
          </cell>
          <cell r="IX330">
            <v>0</v>
          </cell>
          <cell r="IY330">
            <v>9.5</v>
          </cell>
          <cell r="IZ330">
            <v>0</v>
          </cell>
          <cell r="JA330">
            <v>0</v>
          </cell>
          <cell r="JB330">
            <v>0</v>
          </cell>
          <cell r="JC330">
            <v>265</v>
          </cell>
          <cell r="JD330">
            <v>264</v>
          </cell>
          <cell r="JE330">
            <v>0</v>
          </cell>
          <cell r="JF330">
            <v>0</v>
          </cell>
          <cell r="JG330">
            <v>0.83</v>
          </cell>
          <cell r="JH330">
            <v>34.4</v>
          </cell>
          <cell r="JI330">
            <v>5.48</v>
          </cell>
          <cell r="JJ330">
            <v>14.52</v>
          </cell>
          <cell r="JK330">
            <v>14.4</v>
          </cell>
          <cell r="JL330">
            <v>8.2200000000000006</v>
          </cell>
          <cell r="JM330">
            <v>20.57</v>
          </cell>
          <cell r="JN330">
            <v>11.52</v>
          </cell>
          <cell r="JO330">
            <v>40.31</v>
          </cell>
          <cell r="JP330">
            <v>16.29</v>
          </cell>
          <cell r="JQ330">
            <v>0.42</v>
          </cell>
          <cell r="JR330">
            <v>0</v>
          </cell>
          <cell r="JS330">
            <v>0</v>
          </cell>
          <cell r="JT330">
            <v>7635</v>
          </cell>
          <cell r="JU330">
            <v>1.7509999999999999</v>
          </cell>
          <cell r="JV330">
            <v>0</v>
          </cell>
          <cell r="JW330">
            <v>306.2</v>
          </cell>
          <cell r="JX330">
            <v>-1</v>
          </cell>
          <cell r="JY330">
            <v>0</v>
          </cell>
          <cell r="JZ330">
            <v>-6749</v>
          </cell>
          <cell r="KA330">
            <v>282</v>
          </cell>
          <cell r="KB330">
            <v>316.60000000000002</v>
          </cell>
          <cell r="KC330">
            <v>7826</v>
          </cell>
          <cell r="KD330">
            <v>2477712</v>
          </cell>
          <cell r="KE330">
            <v>0</v>
          </cell>
          <cell r="KF330">
            <v>144476</v>
          </cell>
          <cell r="KG330">
            <v>315466</v>
          </cell>
        </row>
        <row r="331">
          <cell r="E331">
            <v>7056</v>
          </cell>
          <cell r="F331">
            <v>7056</v>
          </cell>
          <cell r="G331" t="str">
            <v>WINTERSET</v>
          </cell>
          <cell r="H331" t="str">
            <v>Winterset</v>
          </cell>
          <cell r="I331">
            <v>0</v>
          </cell>
          <cell r="J331">
            <v>0</v>
          </cell>
          <cell r="K331">
            <v>0</v>
          </cell>
          <cell r="L331">
            <v>7056</v>
          </cell>
          <cell r="M331">
            <v>10766541</v>
          </cell>
          <cell r="N331">
            <v>432084</v>
          </cell>
          <cell r="O331">
            <v>528190</v>
          </cell>
          <cell r="P331">
            <v>1000000</v>
          </cell>
          <cell r="Q331">
            <v>228250</v>
          </cell>
          <cell r="R331">
            <v>85000</v>
          </cell>
          <cell r="S331">
            <v>328700</v>
          </cell>
          <cell r="T331">
            <v>2278000</v>
          </cell>
          <cell r="U331">
            <v>15000</v>
          </cell>
          <cell r="V331">
            <v>12977071</v>
          </cell>
          <cell r="W331">
            <v>50693</v>
          </cell>
          <cell r="X331">
            <v>285000</v>
          </cell>
          <cell r="Y331">
            <v>191750</v>
          </cell>
          <cell r="Z331">
            <v>174000</v>
          </cell>
          <cell r="AA331">
            <v>1812500</v>
          </cell>
          <cell r="AB331">
            <v>31152779</v>
          </cell>
          <cell r="AC331">
            <v>0</v>
          </cell>
          <cell r="AD331">
            <v>1024836</v>
          </cell>
          <cell r="AE331">
            <v>0</v>
          </cell>
          <cell r="AF331">
            <v>32177615</v>
          </cell>
          <cell r="AG331">
            <v>16723311</v>
          </cell>
          <cell r="AH331">
            <v>48900926</v>
          </cell>
          <cell r="AI331">
            <v>15475000</v>
          </cell>
          <cell r="AJ331">
            <v>1200000</v>
          </cell>
          <cell r="AK331">
            <v>1770000</v>
          </cell>
          <cell r="AL331">
            <v>475000</v>
          </cell>
          <cell r="AM331">
            <v>1650000</v>
          </cell>
          <cell r="AN331">
            <v>600000</v>
          </cell>
          <cell r="AO331">
            <v>2920000</v>
          </cell>
          <cell r="AP331">
            <v>1315000</v>
          </cell>
          <cell r="AQ331">
            <v>0</v>
          </cell>
          <cell r="AR331">
            <v>9930000</v>
          </cell>
          <cell r="AS331">
            <v>1250000</v>
          </cell>
          <cell r="AT331">
            <v>500000</v>
          </cell>
          <cell r="AU331">
            <v>6157282</v>
          </cell>
          <cell r="AV331">
            <v>891707</v>
          </cell>
          <cell r="AW331">
            <v>7548989</v>
          </cell>
          <cell r="AX331">
            <v>34203989</v>
          </cell>
          <cell r="AY331">
            <v>1024836</v>
          </cell>
          <cell r="AZ331">
            <v>35228825</v>
          </cell>
          <cell r="BA331">
            <v>13672101</v>
          </cell>
          <cell r="BB331">
            <v>48900926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20</v>
          </cell>
          <cell r="BZ331">
            <v>2023</v>
          </cell>
          <cell r="CA331">
            <v>2027</v>
          </cell>
          <cell r="CB331">
            <v>10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2025</v>
          </cell>
          <cell r="CO331">
            <v>2034</v>
          </cell>
          <cell r="CP331">
            <v>1.34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4.05</v>
          </cell>
          <cell r="CY331">
            <v>0</v>
          </cell>
          <cell r="CZ331">
            <v>4</v>
          </cell>
          <cell r="DA331">
            <v>1305220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997691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5665729</v>
          </cell>
          <cell r="DY331">
            <v>394661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6060390</v>
          </cell>
          <cell r="EG331">
            <v>1447515</v>
          </cell>
          <cell r="EH331">
            <v>0</v>
          </cell>
          <cell r="EI331">
            <v>5665729</v>
          </cell>
          <cell r="EJ331">
            <v>0</v>
          </cell>
          <cell r="EK331">
            <v>997691</v>
          </cell>
          <cell r="EL331">
            <v>997691</v>
          </cell>
          <cell r="EM331">
            <v>245700</v>
          </cell>
          <cell r="EN331">
            <v>1243391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2413317</v>
          </cell>
          <cell r="ET331">
            <v>0</v>
          </cell>
          <cell r="EU331">
            <v>11164612</v>
          </cell>
          <cell r="EV331">
            <v>0</v>
          </cell>
          <cell r="EW331">
            <v>8.8603900000000007</v>
          </cell>
          <cell r="EX331">
            <v>2.1282800000000002</v>
          </cell>
          <cell r="EY331">
            <v>0</v>
          </cell>
          <cell r="EZ331">
            <v>0</v>
          </cell>
          <cell r="FA331">
            <v>1.34</v>
          </cell>
          <cell r="FB331">
            <v>0.33</v>
          </cell>
          <cell r="FC331">
            <v>0</v>
          </cell>
          <cell r="FD331">
            <v>0</v>
          </cell>
          <cell r="FE331">
            <v>3.24133</v>
          </cell>
          <cell r="FF331">
            <v>0</v>
          </cell>
          <cell r="FG331">
            <v>15.9</v>
          </cell>
          <cell r="FH331">
            <v>0</v>
          </cell>
          <cell r="FI331">
            <v>0</v>
          </cell>
          <cell r="FJ331">
            <v>8.3303200000000004</v>
          </cell>
          <cell r="FK331">
            <v>0.53007000000000004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17560772</v>
          </cell>
          <cell r="GK331">
            <v>7413</v>
          </cell>
          <cell r="GL331">
            <v>12619891</v>
          </cell>
          <cell r="GM331">
            <v>0</v>
          </cell>
          <cell r="GN331">
            <v>315831</v>
          </cell>
          <cell r="GO331">
            <v>1425520</v>
          </cell>
          <cell r="GP331">
            <v>599028</v>
          </cell>
          <cell r="GQ331">
            <v>0</v>
          </cell>
          <cell r="GR331">
            <v>103535</v>
          </cell>
          <cell r="GS331">
            <v>113712</v>
          </cell>
          <cell r="GT331">
            <v>0</v>
          </cell>
          <cell r="GU331">
            <v>492130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17560772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909894</v>
          </cell>
          <cell r="HG331">
            <v>0</v>
          </cell>
          <cell r="HH331">
            <v>76698</v>
          </cell>
          <cell r="HI331">
            <v>266868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12729836</v>
          </cell>
          <cell r="HO331">
            <v>16254</v>
          </cell>
          <cell r="HP331">
            <v>353401</v>
          </cell>
          <cell r="HQ331">
            <v>1557082</v>
          </cell>
          <cell r="HR331">
            <v>609800</v>
          </cell>
          <cell r="HS331">
            <v>0</v>
          </cell>
          <cell r="HT331">
            <v>103917</v>
          </cell>
          <cell r="HU331">
            <v>114151</v>
          </cell>
          <cell r="HV331">
            <v>0</v>
          </cell>
          <cell r="HW331">
            <v>494388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17873442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922689</v>
          </cell>
          <cell r="II331">
            <v>0</v>
          </cell>
          <cell r="IJ331">
            <v>92409</v>
          </cell>
          <cell r="IK331">
            <v>255773</v>
          </cell>
          <cell r="IL331">
            <v>0</v>
          </cell>
          <cell r="IM331">
            <v>0</v>
          </cell>
          <cell r="IN331">
            <v>0</v>
          </cell>
          <cell r="IO331">
            <v>0</v>
          </cell>
          <cell r="IP331">
            <v>17873442</v>
          </cell>
          <cell r="IQ331">
            <v>0</v>
          </cell>
          <cell r="IR331">
            <v>0</v>
          </cell>
          <cell r="IS331">
            <v>35.19</v>
          </cell>
          <cell r="IT331">
            <v>8</v>
          </cell>
          <cell r="IU331">
            <v>7.0670000000000002</v>
          </cell>
          <cell r="IV331">
            <v>4.03</v>
          </cell>
          <cell r="IW331">
            <v>1667.8</v>
          </cell>
          <cell r="IX331">
            <v>0</v>
          </cell>
          <cell r="IY331">
            <v>37</v>
          </cell>
          <cell r="IZ331">
            <v>0</v>
          </cell>
          <cell r="JA331">
            <v>0</v>
          </cell>
          <cell r="JB331">
            <v>0</v>
          </cell>
          <cell r="JC331">
            <v>0</v>
          </cell>
          <cell r="JD331">
            <v>0</v>
          </cell>
          <cell r="JE331">
            <v>-0.5</v>
          </cell>
          <cell r="JF331">
            <v>-3818</v>
          </cell>
          <cell r="JG331">
            <v>0</v>
          </cell>
          <cell r="JH331">
            <v>203.94</v>
          </cell>
          <cell r="JI331">
            <v>69.87</v>
          </cell>
          <cell r="JJ331">
            <v>56.31</v>
          </cell>
          <cell r="JK331">
            <v>77.760000000000005</v>
          </cell>
          <cell r="JL331">
            <v>76.72</v>
          </cell>
          <cell r="JM331">
            <v>61.15</v>
          </cell>
          <cell r="JN331">
            <v>79.92</v>
          </cell>
          <cell r="JO331">
            <v>217.79</v>
          </cell>
          <cell r="JP331">
            <v>32.619999999999997</v>
          </cell>
          <cell r="JQ331">
            <v>3.41</v>
          </cell>
          <cell r="JR331">
            <v>12</v>
          </cell>
          <cell r="JS331">
            <v>0</v>
          </cell>
          <cell r="JT331">
            <v>7635</v>
          </cell>
          <cell r="JU331">
            <v>6.8659999999999997</v>
          </cell>
          <cell r="JV331">
            <v>10232</v>
          </cell>
          <cell r="JW331">
            <v>1667.3</v>
          </cell>
          <cell r="JX331">
            <v>4.9370000000000003</v>
          </cell>
          <cell r="JY331">
            <v>-481</v>
          </cell>
          <cell r="JZ331">
            <v>33320</v>
          </cell>
          <cell r="KA331">
            <v>0</v>
          </cell>
          <cell r="KB331">
            <v>1667.8</v>
          </cell>
          <cell r="KC331">
            <v>7826</v>
          </cell>
          <cell r="KD331">
            <v>13052203</v>
          </cell>
          <cell r="KE331">
            <v>0</v>
          </cell>
          <cell r="KF331">
            <v>335704</v>
          </cell>
          <cell r="KG331">
            <v>1704425</v>
          </cell>
        </row>
        <row r="332">
          <cell r="E332">
            <v>7092</v>
          </cell>
          <cell r="F332">
            <v>7092</v>
          </cell>
          <cell r="G332" t="str">
            <v>WOODBINE</v>
          </cell>
          <cell r="H332" t="str">
            <v>Woodbine</v>
          </cell>
          <cell r="I332">
            <v>0</v>
          </cell>
          <cell r="J332">
            <v>0</v>
          </cell>
          <cell r="K332">
            <v>0</v>
          </cell>
          <cell r="L332">
            <v>7092</v>
          </cell>
          <cell r="M332">
            <v>3384954</v>
          </cell>
          <cell r="N332">
            <v>30370</v>
          </cell>
          <cell r="O332">
            <v>313745</v>
          </cell>
          <cell r="P332">
            <v>633865</v>
          </cell>
          <cell r="Q332">
            <v>208819</v>
          </cell>
          <cell r="R332">
            <v>127451</v>
          </cell>
          <cell r="S332">
            <v>225144</v>
          </cell>
          <cell r="T332">
            <v>933503</v>
          </cell>
          <cell r="U332">
            <v>15700</v>
          </cell>
          <cell r="V332">
            <v>3917943</v>
          </cell>
          <cell r="W332">
            <v>13697</v>
          </cell>
          <cell r="X332">
            <v>797441</v>
          </cell>
          <cell r="Y332">
            <v>0</v>
          </cell>
          <cell r="Z332">
            <v>85505</v>
          </cell>
          <cell r="AA332">
            <v>385057</v>
          </cell>
          <cell r="AB332">
            <v>11073194</v>
          </cell>
          <cell r="AC332">
            <v>154280</v>
          </cell>
          <cell r="AD332">
            <v>682700</v>
          </cell>
          <cell r="AE332">
            <v>78945</v>
          </cell>
          <cell r="AF332">
            <v>12041777</v>
          </cell>
          <cell r="AG332">
            <v>6769334</v>
          </cell>
          <cell r="AH332">
            <v>18811111</v>
          </cell>
          <cell r="AI332">
            <v>6294377</v>
          </cell>
          <cell r="AJ332">
            <v>166818</v>
          </cell>
          <cell r="AK332">
            <v>616295</v>
          </cell>
          <cell r="AL332">
            <v>552410</v>
          </cell>
          <cell r="AM332">
            <v>395723</v>
          </cell>
          <cell r="AN332">
            <v>201603</v>
          </cell>
          <cell r="AO332">
            <v>865759</v>
          </cell>
          <cell r="AP332">
            <v>452987</v>
          </cell>
          <cell r="AQ332">
            <v>52658</v>
          </cell>
          <cell r="AR332">
            <v>3251595</v>
          </cell>
          <cell r="AS332">
            <v>624951</v>
          </cell>
          <cell r="AT332">
            <v>191164</v>
          </cell>
          <cell r="AU332">
            <v>1009084</v>
          </cell>
          <cell r="AV332">
            <v>276645</v>
          </cell>
          <cell r="AW332">
            <v>1476893</v>
          </cell>
          <cell r="AX332">
            <v>11647816</v>
          </cell>
          <cell r="AY332">
            <v>806561</v>
          </cell>
          <cell r="AZ332">
            <v>12464194</v>
          </cell>
          <cell r="BA332">
            <v>6346917</v>
          </cell>
          <cell r="BB332">
            <v>18811111</v>
          </cell>
          <cell r="BC332">
            <v>0</v>
          </cell>
          <cell r="BD332">
            <v>0</v>
          </cell>
          <cell r="BE332">
            <v>9817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20</v>
          </cell>
          <cell r="BZ332">
            <v>2023</v>
          </cell>
          <cell r="CA332">
            <v>2027</v>
          </cell>
          <cell r="CB332">
            <v>10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20</v>
          </cell>
          <cell r="CN332">
            <v>2022</v>
          </cell>
          <cell r="CO332">
            <v>2031</v>
          </cell>
          <cell r="CP332">
            <v>1.34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2.7</v>
          </cell>
          <cell r="CY332">
            <v>0</v>
          </cell>
          <cell r="CZ332">
            <v>12</v>
          </cell>
          <cell r="DA332">
            <v>396778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2</v>
          </cell>
          <cell r="DI332">
            <v>320945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1854688</v>
          </cell>
          <cell r="DY332">
            <v>15255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1869943</v>
          </cell>
          <cell r="EG332">
            <v>550000</v>
          </cell>
          <cell r="EH332">
            <v>0</v>
          </cell>
          <cell r="EI332">
            <v>1854688</v>
          </cell>
          <cell r="EJ332">
            <v>179133</v>
          </cell>
          <cell r="EK332">
            <v>94188</v>
          </cell>
          <cell r="EL332">
            <v>273321</v>
          </cell>
          <cell r="EM332">
            <v>79039</v>
          </cell>
          <cell r="EN332">
            <v>352360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645050</v>
          </cell>
          <cell r="ET332">
            <v>0</v>
          </cell>
          <cell r="EU332">
            <v>3417352</v>
          </cell>
          <cell r="EV332">
            <v>0</v>
          </cell>
          <cell r="EW332">
            <v>8.0375899999999998</v>
          </cell>
          <cell r="EX332">
            <v>2.36463</v>
          </cell>
          <cell r="EY332">
            <v>0</v>
          </cell>
          <cell r="EZ332">
            <v>0</v>
          </cell>
          <cell r="FA332">
            <v>1.14116</v>
          </cell>
          <cell r="FB332">
            <v>0.33</v>
          </cell>
          <cell r="FC332">
            <v>0</v>
          </cell>
          <cell r="FD332">
            <v>0</v>
          </cell>
          <cell r="FE332">
            <v>2.6932</v>
          </cell>
          <cell r="FF332">
            <v>0</v>
          </cell>
          <cell r="FG332">
            <v>14.56658</v>
          </cell>
          <cell r="FH332">
            <v>0</v>
          </cell>
          <cell r="FI332">
            <v>0</v>
          </cell>
          <cell r="FJ332">
            <v>7.9739000000000004</v>
          </cell>
          <cell r="FK332">
            <v>6.3689999999999997E-2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4992087</v>
          </cell>
          <cell r="GK332">
            <v>7413</v>
          </cell>
          <cell r="GL332">
            <v>3546379</v>
          </cell>
          <cell r="GM332">
            <v>0</v>
          </cell>
          <cell r="GN332">
            <v>180818</v>
          </cell>
          <cell r="GO332">
            <v>377989</v>
          </cell>
          <cell r="GP332">
            <v>171639</v>
          </cell>
          <cell r="GQ332">
            <v>0</v>
          </cell>
          <cell r="GR332">
            <v>29033</v>
          </cell>
          <cell r="GS332">
            <v>32097</v>
          </cell>
          <cell r="GT332">
            <v>0</v>
          </cell>
          <cell r="GU332">
            <v>86435</v>
          </cell>
          <cell r="GV332">
            <v>0</v>
          </cell>
          <cell r="GW332">
            <v>0</v>
          </cell>
          <cell r="GX332">
            <v>0</v>
          </cell>
          <cell r="GY332">
            <v>-282</v>
          </cell>
          <cell r="GZ332">
            <v>4992087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273532</v>
          </cell>
          <cell r="HG332">
            <v>0</v>
          </cell>
          <cell r="HH332">
            <v>27323</v>
          </cell>
          <cell r="HI332">
            <v>126021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3557910</v>
          </cell>
          <cell r="HO332">
            <v>23933</v>
          </cell>
          <cell r="HP332">
            <v>171589</v>
          </cell>
          <cell r="HQ332">
            <v>424124</v>
          </cell>
          <cell r="HR332">
            <v>174166</v>
          </cell>
          <cell r="HS332">
            <v>0</v>
          </cell>
          <cell r="HT332">
            <v>29282</v>
          </cell>
          <cell r="HU332">
            <v>32372</v>
          </cell>
          <cell r="HV332">
            <v>0</v>
          </cell>
          <cell r="HW332">
            <v>86361</v>
          </cell>
          <cell r="HX332">
            <v>0</v>
          </cell>
          <cell r="HY332">
            <v>0</v>
          </cell>
          <cell r="HZ332">
            <v>0</v>
          </cell>
          <cell r="IA332">
            <v>-3136</v>
          </cell>
          <cell r="IB332">
            <v>5059951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276303</v>
          </cell>
          <cell r="II332">
            <v>0</v>
          </cell>
          <cell r="IJ332">
            <v>33313</v>
          </cell>
          <cell r="IK332">
            <v>152700</v>
          </cell>
          <cell r="IL332">
            <v>0</v>
          </cell>
          <cell r="IM332">
            <v>0</v>
          </cell>
          <cell r="IN332">
            <v>0</v>
          </cell>
          <cell r="IO332">
            <v>0</v>
          </cell>
          <cell r="IP332">
            <v>5059951</v>
          </cell>
          <cell r="IQ332">
            <v>0</v>
          </cell>
          <cell r="IR332">
            <v>0</v>
          </cell>
          <cell r="IS332">
            <v>20.36</v>
          </cell>
          <cell r="IT332">
            <v>5</v>
          </cell>
          <cell r="IU332">
            <v>2.1139999999999999</v>
          </cell>
          <cell r="IV332">
            <v>0</v>
          </cell>
          <cell r="IW332">
            <v>507</v>
          </cell>
          <cell r="IX332">
            <v>0</v>
          </cell>
          <cell r="IY332">
            <v>14.5</v>
          </cell>
          <cell r="IZ332">
            <v>0</v>
          </cell>
          <cell r="JA332">
            <v>0</v>
          </cell>
          <cell r="JB332">
            <v>0</v>
          </cell>
          <cell r="JC332">
            <v>364</v>
          </cell>
          <cell r="JD332">
            <v>373</v>
          </cell>
          <cell r="JE332">
            <v>0</v>
          </cell>
          <cell r="JF332">
            <v>0</v>
          </cell>
          <cell r="JG332">
            <v>1.17</v>
          </cell>
          <cell r="JH332">
            <v>55.55</v>
          </cell>
          <cell r="JI332">
            <v>10.96</v>
          </cell>
          <cell r="JJ332">
            <v>7.87</v>
          </cell>
          <cell r="JK332">
            <v>36.72</v>
          </cell>
          <cell r="JL332">
            <v>13.7</v>
          </cell>
          <cell r="JM332">
            <v>10.3</v>
          </cell>
          <cell r="JN332">
            <v>39.6</v>
          </cell>
          <cell r="JO332">
            <v>63.6</v>
          </cell>
          <cell r="JP332">
            <v>26.02</v>
          </cell>
          <cell r="JQ332">
            <v>0.52</v>
          </cell>
          <cell r="JR332">
            <v>3</v>
          </cell>
          <cell r="JS332">
            <v>0</v>
          </cell>
          <cell r="JT332">
            <v>7635</v>
          </cell>
          <cell r="JU332">
            <v>2.3450000000000002</v>
          </cell>
          <cell r="JV332">
            <v>0</v>
          </cell>
          <cell r="JW332">
            <v>466</v>
          </cell>
          <cell r="JX332">
            <v>0</v>
          </cell>
          <cell r="JY332">
            <v>0</v>
          </cell>
          <cell r="JZ332">
            <v>0</v>
          </cell>
          <cell r="KA332">
            <v>400</v>
          </cell>
          <cell r="KB332">
            <v>507</v>
          </cell>
          <cell r="KC332">
            <v>7826</v>
          </cell>
          <cell r="KD332">
            <v>3967782</v>
          </cell>
          <cell r="KE332">
            <v>0</v>
          </cell>
          <cell r="KF332">
            <v>226054</v>
          </cell>
          <cell r="KG332">
            <v>497734</v>
          </cell>
        </row>
        <row r="333">
          <cell r="E333">
            <v>7098</v>
          </cell>
          <cell r="F333">
            <v>7098</v>
          </cell>
          <cell r="G333" t="str">
            <v>WOODBURY CENTRAL</v>
          </cell>
          <cell r="H333" t="str">
            <v>Woodbury Central</v>
          </cell>
          <cell r="I333">
            <v>0</v>
          </cell>
          <cell r="J333">
            <v>0</v>
          </cell>
          <cell r="K333">
            <v>0</v>
          </cell>
          <cell r="L333">
            <v>7098</v>
          </cell>
          <cell r="M333">
            <v>2998154</v>
          </cell>
          <cell r="N333">
            <v>36834</v>
          </cell>
          <cell r="O333">
            <v>161394</v>
          </cell>
          <cell r="P333">
            <v>550000</v>
          </cell>
          <cell r="Q333">
            <v>87200</v>
          </cell>
          <cell r="R333">
            <v>152000</v>
          </cell>
          <cell r="S333">
            <v>180000</v>
          </cell>
          <cell r="T333">
            <v>132060</v>
          </cell>
          <cell r="U333">
            <v>0</v>
          </cell>
          <cell r="V333">
            <v>3985972</v>
          </cell>
          <cell r="W333">
            <v>13010</v>
          </cell>
          <cell r="X333">
            <v>733240</v>
          </cell>
          <cell r="Y333">
            <v>0</v>
          </cell>
          <cell r="Z333">
            <v>102000</v>
          </cell>
          <cell r="AA333">
            <v>655000</v>
          </cell>
          <cell r="AB333">
            <v>9786864</v>
          </cell>
          <cell r="AC333">
            <v>0</v>
          </cell>
          <cell r="AD333">
            <v>282500</v>
          </cell>
          <cell r="AE333">
            <v>5500</v>
          </cell>
          <cell r="AF333">
            <v>10074864</v>
          </cell>
          <cell r="AG333">
            <v>3262034</v>
          </cell>
          <cell r="AH333">
            <v>13336898</v>
          </cell>
          <cell r="AI333">
            <v>6255200</v>
          </cell>
          <cell r="AJ333">
            <v>215000</v>
          </cell>
          <cell r="AK333">
            <v>38000</v>
          </cell>
          <cell r="AL333">
            <v>287500</v>
          </cell>
          <cell r="AM333">
            <v>315000</v>
          </cell>
          <cell r="AN333">
            <v>365000</v>
          </cell>
          <cell r="AO333">
            <v>1207500</v>
          </cell>
          <cell r="AP333">
            <v>492000</v>
          </cell>
          <cell r="AQ333">
            <v>0</v>
          </cell>
          <cell r="AR333">
            <v>2920000</v>
          </cell>
          <cell r="AS333">
            <v>340000</v>
          </cell>
          <cell r="AT333">
            <v>575000</v>
          </cell>
          <cell r="AU333">
            <v>274000</v>
          </cell>
          <cell r="AV333">
            <v>291810</v>
          </cell>
          <cell r="AW333">
            <v>1140810</v>
          </cell>
          <cell r="AX333">
            <v>10656010</v>
          </cell>
          <cell r="AY333">
            <v>0</v>
          </cell>
          <cell r="AZ333">
            <v>10945010</v>
          </cell>
          <cell r="BA333">
            <v>2391888</v>
          </cell>
          <cell r="BB333">
            <v>13336898</v>
          </cell>
          <cell r="BC333">
            <v>0</v>
          </cell>
          <cell r="BD333">
            <v>0</v>
          </cell>
          <cell r="BE333">
            <v>289000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20</v>
          </cell>
          <cell r="BZ333">
            <v>2021</v>
          </cell>
          <cell r="CA333">
            <v>2025</v>
          </cell>
          <cell r="CB333">
            <v>10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20</v>
          </cell>
          <cell r="CN333">
            <v>2021</v>
          </cell>
          <cell r="CO333">
            <v>2030</v>
          </cell>
          <cell r="CP333">
            <v>1.34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2.7</v>
          </cell>
          <cell r="CY333">
            <v>0</v>
          </cell>
          <cell r="CZ333">
            <v>2</v>
          </cell>
          <cell r="DA333">
            <v>398500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2</v>
          </cell>
          <cell r="DI333">
            <v>340135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1954947</v>
          </cell>
          <cell r="DY333">
            <v>217845</v>
          </cell>
          <cell r="DZ333">
            <v>0</v>
          </cell>
          <cell r="EA333">
            <v>0</v>
          </cell>
          <cell r="EB333">
            <v>0</v>
          </cell>
          <cell r="EC333">
            <v>27974</v>
          </cell>
          <cell r="ED333">
            <v>175000</v>
          </cell>
          <cell r="EE333">
            <v>0</v>
          </cell>
          <cell r="EF333">
            <v>2375766</v>
          </cell>
          <cell r="EG333">
            <v>325000</v>
          </cell>
          <cell r="EH333">
            <v>0</v>
          </cell>
          <cell r="EI333">
            <v>2157921</v>
          </cell>
          <cell r="EJ333">
            <v>273159</v>
          </cell>
          <cell r="EK333">
            <v>-22701</v>
          </cell>
          <cell r="EL333">
            <v>250458</v>
          </cell>
          <cell r="EM333">
            <v>83764</v>
          </cell>
          <cell r="EN333">
            <v>334222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3034989</v>
          </cell>
          <cell r="EV333">
            <v>0</v>
          </cell>
          <cell r="EW333">
            <v>9.5917300000000001</v>
          </cell>
          <cell r="EX333">
            <v>1.3153300000000001</v>
          </cell>
          <cell r="EY333">
            <v>0</v>
          </cell>
          <cell r="EZ333">
            <v>0</v>
          </cell>
          <cell r="FA333">
            <v>0.98670999999999998</v>
          </cell>
          <cell r="FB333">
            <v>0.33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12.22377</v>
          </cell>
          <cell r="FH333">
            <v>0</v>
          </cell>
          <cell r="FI333">
            <v>0</v>
          </cell>
          <cell r="FJ333">
            <v>8.7334999999999994</v>
          </cell>
          <cell r="FK333">
            <v>0.85823000000000005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5653057</v>
          </cell>
          <cell r="GK333">
            <v>7413</v>
          </cell>
          <cell r="GL333">
            <v>3896273</v>
          </cell>
          <cell r="GM333">
            <v>0</v>
          </cell>
          <cell r="GN333">
            <v>187986</v>
          </cell>
          <cell r="GO333">
            <v>604827</v>
          </cell>
          <cell r="GP333">
            <v>200858</v>
          </cell>
          <cell r="GQ333">
            <v>3463</v>
          </cell>
          <cell r="GR333">
            <v>32442</v>
          </cell>
          <cell r="GS333">
            <v>36343</v>
          </cell>
          <cell r="GT333">
            <v>0</v>
          </cell>
          <cell r="GU333">
            <v>98761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5653057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298844</v>
          </cell>
          <cell r="HG333">
            <v>0</v>
          </cell>
          <cell r="HH333">
            <v>29945</v>
          </cell>
          <cell r="HI333">
            <v>126021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3943478</v>
          </cell>
          <cell r="HO333">
            <v>0</v>
          </cell>
          <cell r="HP333">
            <v>189577</v>
          </cell>
          <cell r="HQ333">
            <v>611716</v>
          </cell>
          <cell r="HR333">
            <v>203161</v>
          </cell>
          <cell r="HS333">
            <v>1160</v>
          </cell>
          <cell r="HT333">
            <v>32349</v>
          </cell>
          <cell r="HU333">
            <v>36224</v>
          </cell>
          <cell r="HV333">
            <v>0</v>
          </cell>
          <cell r="HW333">
            <v>99549</v>
          </cell>
          <cell r="HX333">
            <v>0</v>
          </cell>
          <cell r="HY333">
            <v>0</v>
          </cell>
          <cell r="HZ333">
            <v>0</v>
          </cell>
          <cell r="IA333">
            <v>7413</v>
          </cell>
          <cell r="IB333">
            <v>5718194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303687</v>
          </cell>
          <cell r="II333">
            <v>0</v>
          </cell>
          <cell r="IJ333">
            <v>36101</v>
          </cell>
          <cell r="IK333">
            <v>103073</v>
          </cell>
          <cell r="IL333">
            <v>0</v>
          </cell>
          <cell r="IM333">
            <v>0</v>
          </cell>
          <cell r="IN333">
            <v>0</v>
          </cell>
          <cell r="IO333">
            <v>0</v>
          </cell>
          <cell r="IP333">
            <v>5718194</v>
          </cell>
          <cell r="IQ333">
            <v>0</v>
          </cell>
          <cell r="IR333">
            <v>0</v>
          </cell>
          <cell r="IS333">
            <v>22.62</v>
          </cell>
          <cell r="IT333">
            <v>1</v>
          </cell>
          <cell r="IU333">
            <v>2.21</v>
          </cell>
          <cell r="IV333">
            <v>0</v>
          </cell>
          <cell r="IW333">
            <v>509.2</v>
          </cell>
          <cell r="IX333">
            <v>0</v>
          </cell>
          <cell r="IY333">
            <v>14</v>
          </cell>
          <cell r="IZ333">
            <v>0</v>
          </cell>
          <cell r="JA333">
            <v>0</v>
          </cell>
          <cell r="JB333">
            <v>0</v>
          </cell>
          <cell r="JC333">
            <v>392</v>
          </cell>
          <cell r="JD333">
            <v>397</v>
          </cell>
          <cell r="JE333">
            <v>0</v>
          </cell>
          <cell r="JF333">
            <v>0</v>
          </cell>
          <cell r="JG333">
            <v>1.1299999999999999</v>
          </cell>
          <cell r="JH333">
            <v>80.12</v>
          </cell>
          <cell r="JI333">
            <v>30.14</v>
          </cell>
          <cell r="JJ333">
            <v>21.18</v>
          </cell>
          <cell r="JK333">
            <v>28.8</v>
          </cell>
          <cell r="JL333">
            <v>27.4</v>
          </cell>
          <cell r="JM333">
            <v>18.149999999999999</v>
          </cell>
          <cell r="JN333">
            <v>40.32</v>
          </cell>
          <cell r="JO333">
            <v>85.87</v>
          </cell>
          <cell r="JP333">
            <v>22.45</v>
          </cell>
          <cell r="JQ333">
            <v>0</v>
          </cell>
          <cell r="JR333">
            <v>5</v>
          </cell>
          <cell r="JS333">
            <v>0</v>
          </cell>
          <cell r="JT333">
            <v>7635</v>
          </cell>
          <cell r="JU333">
            <v>2.3239999999999998</v>
          </cell>
          <cell r="JV333">
            <v>3060</v>
          </cell>
          <cell r="JW333">
            <v>516.5</v>
          </cell>
          <cell r="JX333">
            <v>-0.9</v>
          </cell>
          <cell r="JY333">
            <v>-6872</v>
          </cell>
          <cell r="JZ333">
            <v>-6074</v>
          </cell>
          <cell r="KA333">
            <v>394</v>
          </cell>
          <cell r="KB333">
            <v>509.2</v>
          </cell>
          <cell r="KC333">
            <v>7826</v>
          </cell>
          <cell r="KD333">
            <v>3984999</v>
          </cell>
          <cell r="KE333">
            <v>0</v>
          </cell>
          <cell r="KF333">
            <v>193881</v>
          </cell>
          <cell r="KG333">
            <v>672019</v>
          </cell>
        </row>
        <row r="334">
          <cell r="E334">
            <v>7110</v>
          </cell>
          <cell r="F334">
            <v>7110</v>
          </cell>
          <cell r="G334" t="str">
            <v>WOODWARD-GRANGER</v>
          </cell>
          <cell r="H334" t="str">
            <v>Woodward-Granger</v>
          </cell>
          <cell r="I334">
            <v>0</v>
          </cell>
          <cell r="J334">
            <v>0</v>
          </cell>
          <cell r="K334">
            <v>0</v>
          </cell>
          <cell r="L334">
            <v>7110</v>
          </cell>
          <cell r="M334">
            <v>7810151</v>
          </cell>
          <cell r="N334">
            <v>136909</v>
          </cell>
          <cell r="O334">
            <v>92130</v>
          </cell>
          <cell r="P334">
            <v>1450000</v>
          </cell>
          <cell r="Q334">
            <v>50600</v>
          </cell>
          <cell r="R334">
            <v>350000</v>
          </cell>
          <cell r="S334">
            <v>290000</v>
          </cell>
          <cell r="T334">
            <v>4020250</v>
          </cell>
          <cell r="U334">
            <v>2500</v>
          </cell>
          <cell r="V334">
            <v>8187035</v>
          </cell>
          <cell r="W334">
            <v>34981</v>
          </cell>
          <cell r="X334">
            <v>1365500</v>
          </cell>
          <cell r="Y334">
            <v>0</v>
          </cell>
          <cell r="Z334">
            <v>425000</v>
          </cell>
          <cell r="AA334">
            <v>455000</v>
          </cell>
          <cell r="AB334">
            <v>24670056</v>
          </cell>
          <cell r="AC334">
            <v>0</v>
          </cell>
          <cell r="AD334">
            <v>33000</v>
          </cell>
          <cell r="AE334">
            <v>0</v>
          </cell>
          <cell r="AF334">
            <v>24703056</v>
          </cell>
          <cell r="AG334">
            <v>9628735</v>
          </cell>
          <cell r="AH334">
            <v>34331791</v>
          </cell>
          <cell r="AI334">
            <v>14075000</v>
          </cell>
          <cell r="AJ334">
            <v>865000</v>
          </cell>
          <cell r="AK334">
            <v>270000</v>
          </cell>
          <cell r="AL334">
            <v>495000</v>
          </cell>
          <cell r="AM334">
            <v>1000200</v>
          </cell>
          <cell r="AN334">
            <v>431200</v>
          </cell>
          <cell r="AO334">
            <v>2100000</v>
          </cell>
          <cell r="AP334">
            <v>565000</v>
          </cell>
          <cell r="AQ334">
            <v>0</v>
          </cell>
          <cell r="AR334">
            <v>5726400</v>
          </cell>
          <cell r="AS334">
            <v>1000000</v>
          </cell>
          <cell r="AT334">
            <v>1000000</v>
          </cell>
          <cell r="AU334">
            <v>0</v>
          </cell>
          <cell r="AV334">
            <v>569908</v>
          </cell>
          <cell r="AW334">
            <v>1569908</v>
          </cell>
          <cell r="AX334">
            <v>22371308</v>
          </cell>
          <cell r="AY334">
            <v>655000</v>
          </cell>
          <cell r="AZ334">
            <v>23026308</v>
          </cell>
          <cell r="BA334">
            <v>11305483</v>
          </cell>
          <cell r="BB334">
            <v>34331791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20</v>
          </cell>
          <cell r="BZ334">
            <v>2022</v>
          </cell>
          <cell r="CA334">
            <v>2026</v>
          </cell>
          <cell r="CB334">
            <v>10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2019</v>
          </cell>
          <cell r="CO334">
            <v>2028</v>
          </cell>
          <cell r="CP334">
            <v>1.34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4.05</v>
          </cell>
          <cell r="CY334">
            <v>0</v>
          </cell>
          <cell r="CZ334">
            <v>1</v>
          </cell>
          <cell r="DA334">
            <v>850260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571849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3571838</v>
          </cell>
          <cell r="DY334">
            <v>512289</v>
          </cell>
          <cell r="DZ334">
            <v>0</v>
          </cell>
          <cell r="EA334">
            <v>0</v>
          </cell>
          <cell r="EB334">
            <v>0</v>
          </cell>
          <cell r="EC334">
            <v>1025000</v>
          </cell>
          <cell r="ED334">
            <v>0</v>
          </cell>
          <cell r="EE334">
            <v>0</v>
          </cell>
          <cell r="EF334">
            <v>5109127</v>
          </cell>
          <cell r="EG334">
            <v>400000</v>
          </cell>
          <cell r="EH334">
            <v>0</v>
          </cell>
          <cell r="EI334">
            <v>4596838</v>
          </cell>
          <cell r="EJ334">
            <v>0</v>
          </cell>
          <cell r="EK334">
            <v>571849</v>
          </cell>
          <cell r="EL334">
            <v>571849</v>
          </cell>
          <cell r="EM334">
            <v>140828</v>
          </cell>
          <cell r="EN334">
            <v>712677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1727539</v>
          </cell>
          <cell r="ET334">
            <v>0</v>
          </cell>
          <cell r="EU334">
            <v>7949339</v>
          </cell>
          <cell r="EV334">
            <v>0</v>
          </cell>
          <cell r="EW334">
            <v>12.26906</v>
          </cell>
          <cell r="EX334">
            <v>0.96314999999999995</v>
          </cell>
          <cell r="EY334">
            <v>0</v>
          </cell>
          <cell r="EZ334">
            <v>0</v>
          </cell>
          <cell r="FA334">
            <v>1.34</v>
          </cell>
          <cell r="FB334">
            <v>0.33</v>
          </cell>
          <cell r="FC334">
            <v>0</v>
          </cell>
          <cell r="FD334">
            <v>0</v>
          </cell>
          <cell r="FE334">
            <v>4.0480999999999998</v>
          </cell>
          <cell r="FF334">
            <v>0</v>
          </cell>
          <cell r="FG334">
            <v>18.950310000000002</v>
          </cell>
          <cell r="FH334">
            <v>0</v>
          </cell>
          <cell r="FI334">
            <v>0</v>
          </cell>
          <cell r="FJ334">
            <v>11.068630000000001</v>
          </cell>
          <cell r="FK334">
            <v>1.2004300000000001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10512623</v>
          </cell>
          <cell r="GK334">
            <v>7470</v>
          </cell>
          <cell r="GL334">
            <v>7747884</v>
          </cell>
          <cell r="GM334">
            <v>0</v>
          </cell>
          <cell r="GN334">
            <v>79331</v>
          </cell>
          <cell r="GO334">
            <v>740426</v>
          </cell>
          <cell r="GP334">
            <v>359259</v>
          </cell>
          <cell r="GQ334">
            <v>0</v>
          </cell>
          <cell r="GR334">
            <v>64506</v>
          </cell>
          <cell r="GS334">
            <v>70847</v>
          </cell>
          <cell r="GT334">
            <v>0</v>
          </cell>
          <cell r="GU334">
            <v>279726</v>
          </cell>
          <cell r="GV334">
            <v>0</v>
          </cell>
          <cell r="GW334">
            <v>0</v>
          </cell>
          <cell r="GX334">
            <v>0</v>
          </cell>
          <cell r="GY334">
            <v>1618</v>
          </cell>
          <cell r="GZ334">
            <v>10512623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544366</v>
          </cell>
          <cell r="HG334">
            <v>0</v>
          </cell>
          <cell r="HH334">
            <v>33885</v>
          </cell>
          <cell r="HI334">
            <v>218684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8175827</v>
          </cell>
          <cell r="HO334">
            <v>0</v>
          </cell>
          <cell r="HP334">
            <v>79174</v>
          </cell>
          <cell r="HQ334">
            <v>860735</v>
          </cell>
          <cell r="HR334">
            <v>382844</v>
          </cell>
          <cell r="HS334">
            <v>0</v>
          </cell>
          <cell r="HT334">
            <v>68120</v>
          </cell>
          <cell r="HU334">
            <v>74829</v>
          </cell>
          <cell r="HV334">
            <v>0</v>
          </cell>
          <cell r="HW334">
            <v>293775</v>
          </cell>
          <cell r="HX334">
            <v>0</v>
          </cell>
          <cell r="HY334">
            <v>0</v>
          </cell>
          <cell r="HZ334">
            <v>0</v>
          </cell>
          <cell r="IA334">
            <v>14469</v>
          </cell>
          <cell r="IB334">
            <v>11181112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587597</v>
          </cell>
          <cell r="II334">
            <v>0</v>
          </cell>
          <cell r="IJ334">
            <v>39473</v>
          </cell>
          <cell r="IK334">
            <v>244320</v>
          </cell>
          <cell r="IL334">
            <v>0</v>
          </cell>
          <cell r="IM334">
            <v>0</v>
          </cell>
          <cell r="IN334">
            <v>0</v>
          </cell>
          <cell r="IO334">
            <v>0</v>
          </cell>
          <cell r="IP334">
            <v>11181112</v>
          </cell>
          <cell r="IQ334">
            <v>0</v>
          </cell>
          <cell r="IR334">
            <v>0</v>
          </cell>
          <cell r="IS334">
            <v>4.45</v>
          </cell>
          <cell r="IT334">
            <v>35</v>
          </cell>
          <cell r="IU334">
            <v>3.6930000000000001</v>
          </cell>
          <cell r="IV334">
            <v>2.15</v>
          </cell>
          <cell r="IW334">
            <v>1078.5999999999999</v>
          </cell>
          <cell r="IX334">
            <v>0</v>
          </cell>
          <cell r="IY334">
            <v>29.5</v>
          </cell>
          <cell r="IZ334">
            <v>0</v>
          </cell>
          <cell r="JA334">
            <v>0</v>
          </cell>
          <cell r="JB334">
            <v>0</v>
          </cell>
          <cell r="JC334">
            <v>0</v>
          </cell>
          <cell r="JD334">
            <v>0</v>
          </cell>
          <cell r="JE334">
            <v>0</v>
          </cell>
          <cell r="JF334">
            <v>0</v>
          </cell>
          <cell r="JG334">
            <v>0</v>
          </cell>
          <cell r="JH334">
            <v>111.9</v>
          </cell>
          <cell r="JI334">
            <v>32.880000000000003</v>
          </cell>
          <cell r="JJ334">
            <v>35.1</v>
          </cell>
          <cell r="JK334">
            <v>43.92</v>
          </cell>
          <cell r="JL334">
            <v>24.66</v>
          </cell>
          <cell r="JM334">
            <v>30.26</v>
          </cell>
          <cell r="JN334">
            <v>47.52</v>
          </cell>
          <cell r="JO334">
            <v>102.44</v>
          </cell>
          <cell r="JP334">
            <v>5.16</v>
          </cell>
          <cell r="JQ334">
            <v>3.35</v>
          </cell>
          <cell r="JR334">
            <v>28</v>
          </cell>
          <cell r="JS334">
            <v>0</v>
          </cell>
          <cell r="JT334">
            <v>7692</v>
          </cell>
          <cell r="JU334">
            <v>3.645</v>
          </cell>
          <cell r="JV334">
            <v>4841</v>
          </cell>
          <cell r="JW334">
            <v>1062.9000000000001</v>
          </cell>
          <cell r="JX334">
            <v>2.2599999999999998</v>
          </cell>
          <cell r="JY334">
            <v>17384</v>
          </cell>
          <cell r="JZ334">
            <v>15253</v>
          </cell>
          <cell r="KA334">
            <v>0</v>
          </cell>
          <cell r="KB334">
            <v>1078.5999999999999</v>
          </cell>
          <cell r="KC334">
            <v>7883</v>
          </cell>
          <cell r="KD334">
            <v>8502604</v>
          </cell>
          <cell r="KE334">
            <v>0</v>
          </cell>
          <cell r="KF334">
            <v>95818</v>
          </cell>
          <cell r="KG334">
            <v>807535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1"/>
  <sheetViews>
    <sheetView showGridLines="0" topLeftCell="D3" zoomScaleNormal="100" zoomScaleSheetLayoutView="100" workbookViewId="0">
      <pane ySplit="5472" topLeftCell="A325" activePane="bottomLeft"/>
      <selection activeCell="D3" sqref="D3:S3"/>
      <selection pane="bottomLeft" activeCell="K332" sqref="K332"/>
    </sheetView>
  </sheetViews>
  <sheetFormatPr defaultColWidth="7.89453125" defaultRowHeight="12.3" x14ac:dyDescent="0.4"/>
  <cols>
    <col min="1" max="1" width="4.83984375" style="1" hidden="1" customWidth="1"/>
    <col min="2" max="2" width="5.68359375" style="31" hidden="1" customWidth="1"/>
    <col min="3" max="3" width="6.7890625" style="31" hidden="1" customWidth="1"/>
    <col min="4" max="4" width="23.9453125" style="1" customWidth="1"/>
    <col min="5" max="5" width="11.3671875" style="1" bestFit="1" customWidth="1"/>
    <col min="6" max="6" width="9.9453125" style="2" customWidth="1"/>
    <col min="7" max="7" width="15.5234375" style="2" customWidth="1"/>
    <col min="8" max="8" width="13.7890625" style="2" customWidth="1"/>
    <col min="9" max="9" width="15.47265625" style="2" customWidth="1"/>
    <col min="10" max="10" width="11.3671875" style="3" bestFit="1" customWidth="1"/>
    <col min="11" max="12" width="12.47265625" style="1" customWidth="1"/>
    <col min="13" max="13" width="15.20703125" style="1" customWidth="1"/>
    <col min="14" max="14" width="13.89453125" style="1" customWidth="1"/>
    <col min="15" max="15" width="15.41796875" style="1" customWidth="1"/>
    <col min="16" max="16" width="15.15625" style="1" customWidth="1"/>
    <col min="17" max="19" width="7.89453125" style="1"/>
    <col min="20" max="20" width="7.89453125" style="84" customWidth="1"/>
    <col min="21" max="21" width="7.89453125" style="1" customWidth="1"/>
    <col min="22" max="22" width="15" style="1" customWidth="1"/>
    <col min="23" max="23" width="15.1015625" style="1" customWidth="1"/>
    <col min="24" max="24" width="14.734375" style="1" bestFit="1" customWidth="1"/>
    <col min="25" max="16384" width="7.89453125" style="1"/>
  </cols>
  <sheetData>
    <row r="1" spans="1:23" ht="24.6" hidden="1" customHeight="1" x14ac:dyDescent="0.4">
      <c r="H1" s="2">
        <v>3</v>
      </c>
      <c r="I1" s="42">
        <v>4</v>
      </c>
      <c r="J1" s="70" t="s">
        <v>17</v>
      </c>
      <c r="M1" s="44">
        <f>F8*0.0225</f>
        <v>176.08499999999998</v>
      </c>
    </row>
    <row r="2" spans="1:23" ht="44.1" hidden="1" customHeight="1" x14ac:dyDescent="0.4">
      <c r="D2" s="69"/>
      <c r="E2" s="69"/>
      <c r="F2" s="1">
        <v>26</v>
      </c>
      <c r="G2" s="71">
        <f>VLOOKUP(F2,Sheet1!A1:C43,3,FALSE)</f>
        <v>191</v>
      </c>
      <c r="I2" s="1">
        <v>15</v>
      </c>
      <c r="J2" s="1"/>
      <c r="K2" s="72"/>
      <c r="L2" s="72"/>
      <c r="M2" s="69"/>
      <c r="N2" s="69"/>
      <c r="Q2" s="69"/>
    </row>
    <row r="3" spans="1:23" ht="25.5" customHeight="1" x14ac:dyDescent="0.55000000000000004">
      <c r="D3" s="153" t="s">
        <v>382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23" ht="25.5" customHeight="1" x14ac:dyDescent="0.45">
      <c r="D4" s="1" t="s">
        <v>380</v>
      </c>
      <c r="E4" s="41"/>
      <c r="F4" s="41"/>
      <c r="I4" s="43" t="s">
        <v>352</v>
      </c>
      <c r="J4" s="2"/>
      <c r="K4" s="41"/>
      <c r="L4" s="41"/>
      <c r="M4" s="41"/>
      <c r="N4" s="41"/>
      <c r="O4" s="41"/>
      <c r="P4" s="41"/>
      <c r="Q4" s="41"/>
    </row>
    <row r="5" spans="1:23" ht="18" customHeight="1" x14ac:dyDescent="0.4">
      <c r="E5" s="32"/>
      <c r="F5" s="32"/>
      <c r="G5" s="37"/>
      <c r="H5" s="38"/>
      <c r="I5" s="30"/>
      <c r="J5" s="39"/>
      <c r="K5" s="37"/>
      <c r="L5" s="37"/>
      <c r="P5" s="29"/>
      <c r="Q5" s="29"/>
    </row>
    <row r="6" spans="1:23" x14ac:dyDescent="0.4">
      <c r="E6" s="40" t="s">
        <v>377</v>
      </c>
      <c r="F6" s="5"/>
      <c r="G6" s="5"/>
      <c r="H6" s="5"/>
      <c r="I6" s="6"/>
      <c r="J6" s="150" t="s">
        <v>381</v>
      </c>
      <c r="K6" s="151"/>
      <c r="L6" s="151"/>
      <c r="M6" s="151"/>
      <c r="N6" s="151"/>
      <c r="O6" s="151"/>
      <c r="P6" s="151"/>
      <c r="Q6" s="151"/>
      <c r="R6" s="151"/>
      <c r="S6" s="152"/>
    </row>
    <row r="7" spans="1:23" s="7" customFormat="1" ht="49.2" x14ac:dyDescent="0.4">
      <c r="A7" s="7" t="s">
        <v>22</v>
      </c>
      <c r="B7" s="33" t="s">
        <v>23</v>
      </c>
      <c r="C7" s="33" t="s">
        <v>24</v>
      </c>
      <c r="D7" s="48" t="s">
        <v>0</v>
      </c>
      <c r="E7" s="68" t="s">
        <v>5</v>
      </c>
      <c r="F7" s="82" t="s">
        <v>6</v>
      </c>
      <c r="G7" s="82" t="s">
        <v>9</v>
      </c>
      <c r="H7" s="82" t="s">
        <v>7</v>
      </c>
      <c r="I7" s="82" t="s">
        <v>8</v>
      </c>
      <c r="J7" s="147" t="s">
        <v>5</v>
      </c>
      <c r="K7" s="45" t="s">
        <v>6</v>
      </c>
      <c r="L7" s="45" t="s">
        <v>346</v>
      </c>
      <c r="M7" s="45" t="s">
        <v>9</v>
      </c>
      <c r="N7" s="45" t="s">
        <v>7</v>
      </c>
      <c r="O7" s="45" t="s">
        <v>8</v>
      </c>
      <c r="P7" s="45" t="s">
        <v>21</v>
      </c>
      <c r="Q7" s="45" t="s">
        <v>10</v>
      </c>
      <c r="R7" s="68" t="s">
        <v>25</v>
      </c>
      <c r="S7" s="49" t="s">
        <v>26</v>
      </c>
      <c r="T7" s="85" t="s">
        <v>343</v>
      </c>
      <c r="U7" s="7" t="s">
        <v>345</v>
      </c>
    </row>
    <row r="8" spans="1:23" ht="14.4" x14ac:dyDescent="0.55000000000000004">
      <c r="A8" s="1">
        <v>1</v>
      </c>
      <c r="B8" s="83">
        <v>18</v>
      </c>
      <c r="C8" s="83">
        <v>18</v>
      </c>
      <c r="D8" s="55" t="s">
        <v>27</v>
      </c>
      <c r="E8" s="46">
        <f>VLOOKUP($B8,[1]work_database_aidandlevy2025!$E$4:$KG$334,284,FALSE)</f>
        <v>284.39999999999998</v>
      </c>
      <c r="F8" s="56">
        <f>VLOOKUP($B8,[1]work_database_aidandlevy2025!$E$4:$KG$334,285,FALSE)</f>
        <v>7826</v>
      </c>
      <c r="G8" s="56">
        <f>VLOOKUP($B8,[1]work_database_aidandlevy2025!$E$4:$KG$334,286,FALSE)</f>
        <v>2225714</v>
      </c>
      <c r="H8" s="56">
        <f>VLOOKUP($B8,[1]work_database_aidandlevy2025!$E$4:$KG$334,287,FALSE)</f>
        <v>136273</v>
      </c>
      <c r="I8" s="73">
        <f>G8+H8</f>
        <v>2361987</v>
      </c>
      <c r="J8" s="58">
        <v>284.39999999999998</v>
      </c>
      <c r="K8" s="50">
        <f t="shared" ref="K8:K71" si="0">ROUND(F8+$G$2,0)+T8</f>
        <v>8017</v>
      </c>
      <c r="L8" s="50">
        <f>U8</f>
        <v>8017</v>
      </c>
      <c r="M8" s="79">
        <f>J8*L8</f>
        <v>2280034.7999999998</v>
      </c>
      <c r="N8" s="50">
        <f t="shared" ref="N8:N39" si="1">MAX((G8*1.01)-M8,0)</f>
        <v>0</v>
      </c>
      <c r="O8" s="79">
        <f>M8+N8</f>
        <v>2280034.7999999998</v>
      </c>
      <c r="P8" s="51">
        <f t="shared" ref="P8:P39" si="2">O8-I8</f>
        <v>-81952.200000000186</v>
      </c>
      <c r="Q8" s="61">
        <f>P8/I8</f>
        <v>-3.4696295957598489E-2</v>
      </c>
      <c r="R8" s="64">
        <f>J8-E8</f>
        <v>0</v>
      </c>
      <c r="S8" s="52">
        <f>R8/E8</f>
        <v>0</v>
      </c>
      <c r="U8" s="1">
        <f>IF(K8&lt;=7048,7048,K8)</f>
        <v>8017</v>
      </c>
      <c r="V8" s="2"/>
      <c r="W8" s="37"/>
    </row>
    <row r="9" spans="1:23" ht="14.4" x14ac:dyDescent="0.55000000000000004">
      <c r="A9" s="1">
        <f>A8+1</f>
        <v>2</v>
      </c>
      <c r="B9" s="83">
        <v>27</v>
      </c>
      <c r="C9" s="83">
        <v>27</v>
      </c>
      <c r="D9" s="34" t="s">
        <v>28</v>
      </c>
      <c r="E9" s="46">
        <f>VLOOKUP($B9,[1]work_database_aidandlevy2025!$E$4:$KG$334,284,FALSE)</f>
        <v>2165.5</v>
      </c>
      <c r="F9" s="56">
        <f>VLOOKUP($B9,[1]work_database_aidandlevy2025!$E$4:$KG$334,285,FALSE)</f>
        <v>7826</v>
      </c>
      <c r="G9" s="73">
        <f>VLOOKUP($B9,[1]work_database_aidandlevy2025!$E$4:$KG$334,286,FALSE)</f>
        <v>16947203</v>
      </c>
      <c r="H9" s="56">
        <f>VLOOKUP($B9,[1]work_database_aidandlevy2025!$E$4:$KG$334,287,FALSE)</f>
        <v>0</v>
      </c>
      <c r="I9" s="73">
        <f t="shared" ref="I9:I72" si="3">G9+H9</f>
        <v>16947203</v>
      </c>
      <c r="J9" s="59">
        <v>2165.5</v>
      </c>
      <c r="K9" s="20">
        <f t="shared" si="0"/>
        <v>8017</v>
      </c>
      <c r="L9" s="20">
        <f t="shared" ref="L9:L72" si="4">U9</f>
        <v>8017</v>
      </c>
      <c r="M9" s="80">
        <f t="shared" ref="M9:M72" si="5">J9*L9</f>
        <v>17360813.5</v>
      </c>
      <c r="N9" s="20">
        <f t="shared" si="1"/>
        <v>0</v>
      </c>
      <c r="O9" s="80">
        <f t="shared" ref="O9:O72" si="6">M9+N9</f>
        <v>17360813.5</v>
      </c>
      <c r="P9" s="21">
        <f t="shared" si="2"/>
        <v>413610.5</v>
      </c>
      <c r="Q9" s="62">
        <f t="shared" ref="Q9:Q39" si="7">P9/I9</f>
        <v>2.4405826731408127E-2</v>
      </c>
      <c r="R9" s="65">
        <f t="shared" ref="R9:R71" si="8">J9-E9</f>
        <v>0</v>
      </c>
      <c r="S9" s="53">
        <f t="shared" ref="S9:S71" si="9">R9/E9</f>
        <v>0</v>
      </c>
      <c r="U9" s="1">
        <f t="shared" ref="U9:U72" si="10">IF(K9&lt;=7048,7048,K9)</f>
        <v>8017</v>
      </c>
      <c r="V9" s="2"/>
      <c r="W9" s="37"/>
    </row>
    <row r="10" spans="1:23" ht="14.4" x14ac:dyDescent="0.55000000000000004">
      <c r="A10" s="1">
        <f t="shared" ref="A10:A73" si="11">A9+1</f>
        <v>3</v>
      </c>
      <c r="B10" s="83">
        <v>9</v>
      </c>
      <c r="C10" s="83">
        <v>9</v>
      </c>
      <c r="D10" s="34" t="s">
        <v>1</v>
      </c>
      <c r="E10" s="46">
        <f>VLOOKUP($B10,[1]work_database_aidandlevy2025!$E$4:$KG$334,284,FALSE)</f>
        <v>709.2</v>
      </c>
      <c r="F10" s="56">
        <f>VLOOKUP($B10,[1]work_database_aidandlevy2025!$E$4:$KG$334,285,FALSE)</f>
        <v>7901</v>
      </c>
      <c r="G10" s="73">
        <f>VLOOKUP($B10,[1]work_database_aidandlevy2025!$E$4:$KG$334,286,FALSE)</f>
        <v>5603389</v>
      </c>
      <c r="H10" s="56">
        <f>VLOOKUP($B10,[1]work_database_aidandlevy2025!$E$4:$KG$334,287,FALSE)</f>
        <v>0</v>
      </c>
      <c r="I10" s="73">
        <f t="shared" si="3"/>
        <v>5603389</v>
      </c>
      <c r="J10" s="59">
        <v>709.2</v>
      </c>
      <c r="K10" s="20">
        <f t="shared" si="0"/>
        <v>8092</v>
      </c>
      <c r="L10" s="20">
        <f t="shared" si="4"/>
        <v>8092</v>
      </c>
      <c r="M10" s="80">
        <f t="shared" si="5"/>
        <v>5738846.4000000004</v>
      </c>
      <c r="N10" s="20">
        <f t="shared" si="1"/>
        <v>0</v>
      </c>
      <c r="O10" s="80">
        <f t="shared" si="6"/>
        <v>5738846.4000000004</v>
      </c>
      <c r="P10" s="21">
        <f t="shared" si="2"/>
        <v>135457.40000000037</v>
      </c>
      <c r="Q10" s="62">
        <f t="shared" si="7"/>
        <v>2.4174191725757462E-2</v>
      </c>
      <c r="R10" s="65">
        <f t="shared" si="8"/>
        <v>0</v>
      </c>
      <c r="S10" s="53">
        <f t="shared" si="9"/>
        <v>0</v>
      </c>
      <c r="U10" s="1">
        <f t="shared" si="10"/>
        <v>8092</v>
      </c>
      <c r="V10" s="2"/>
      <c r="W10" s="37"/>
    </row>
    <row r="11" spans="1:23" ht="14.4" x14ac:dyDescent="0.55000000000000004">
      <c r="A11" s="1">
        <f t="shared" si="11"/>
        <v>4</v>
      </c>
      <c r="B11" s="83">
        <v>441</v>
      </c>
      <c r="C11" s="83">
        <v>441</v>
      </c>
      <c r="D11" s="34" t="s">
        <v>29</v>
      </c>
      <c r="E11" s="46">
        <f>VLOOKUP($B11,[1]work_database_aidandlevy2025!$E$4:$KG$334,284,FALSE)</f>
        <v>780.7</v>
      </c>
      <c r="F11" s="56">
        <f>VLOOKUP($B11,[1]work_database_aidandlevy2025!$E$4:$KG$334,285,FALSE)</f>
        <v>7836</v>
      </c>
      <c r="G11" s="73">
        <f>VLOOKUP($B11,[1]work_database_aidandlevy2025!$E$4:$KG$334,286,FALSE)</f>
        <v>6117565</v>
      </c>
      <c r="H11" s="56">
        <f>VLOOKUP($B11,[1]work_database_aidandlevy2025!$E$4:$KG$334,287,FALSE)</f>
        <v>2456</v>
      </c>
      <c r="I11" s="73">
        <f t="shared" si="3"/>
        <v>6120021</v>
      </c>
      <c r="J11" s="59">
        <v>780.7</v>
      </c>
      <c r="K11" s="20">
        <f t="shared" si="0"/>
        <v>8027</v>
      </c>
      <c r="L11" s="20">
        <f t="shared" si="4"/>
        <v>8027</v>
      </c>
      <c r="M11" s="80">
        <f t="shared" si="5"/>
        <v>6266678.9000000004</v>
      </c>
      <c r="N11" s="20">
        <f t="shared" si="1"/>
        <v>0</v>
      </c>
      <c r="O11" s="80">
        <f t="shared" si="6"/>
        <v>6266678.9000000004</v>
      </c>
      <c r="P11" s="21">
        <f t="shared" si="2"/>
        <v>146657.90000000037</v>
      </c>
      <c r="Q11" s="62">
        <f t="shared" si="7"/>
        <v>2.3963626922195263E-2</v>
      </c>
      <c r="R11" s="65">
        <f t="shared" si="8"/>
        <v>0</v>
      </c>
      <c r="S11" s="53">
        <f t="shared" si="9"/>
        <v>0</v>
      </c>
      <c r="U11" s="1">
        <f t="shared" si="10"/>
        <v>8027</v>
      </c>
      <c r="V11" s="2"/>
      <c r="W11" s="37"/>
    </row>
    <row r="12" spans="1:23" ht="14.4" x14ac:dyDescent="0.55000000000000004">
      <c r="A12" s="1">
        <f t="shared" si="11"/>
        <v>5</v>
      </c>
      <c r="B12" s="83">
        <v>63</v>
      </c>
      <c r="C12" s="83">
        <v>63</v>
      </c>
      <c r="D12" s="35" t="s">
        <v>30</v>
      </c>
      <c r="E12" s="47">
        <f>VLOOKUP($B12,[1]work_database_aidandlevy2025!$E$4:$KG$334,284,FALSE)</f>
        <v>537.5</v>
      </c>
      <c r="F12" s="57">
        <f>VLOOKUP($B12,[1]work_database_aidandlevy2025!$E$4:$KG$334,285,FALSE)</f>
        <v>7842</v>
      </c>
      <c r="G12" s="74">
        <f>VLOOKUP($B12,[1]work_database_aidandlevy2025!$E$4:$KG$334,286,FALSE)</f>
        <v>4215075</v>
      </c>
      <c r="H12" s="57">
        <f>VLOOKUP($B12,[1]work_database_aidandlevy2025!$E$4:$KG$334,287,FALSE)</f>
        <v>75238</v>
      </c>
      <c r="I12" s="74">
        <f t="shared" si="3"/>
        <v>4290313</v>
      </c>
      <c r="J12" s="60">
        <v>537.5</v>
      </c>
      <c r="K12" s="22">
        <f t="shared" si="0"/>
        <v>8033</v>
      </c>
      <c r="L12" s="22">
        <f t="shared" si="4"/>
        <v>8033</v>
      </c>
      <c r="M12" s="81">
        <f t="shared" si="5"/>
        <v>4317737.5</v>
      </c>
      <c r="N12" s="22">
        <f t="shared" si="1"/>
        <v>0</v>
      </c>
      <c r="O12" s="81">
        <f t="shared" si="6"/>
        <v>4317737.5</v>
      </c>
      <c r="P12" s="23">
        <f t="shared" si="2"/>
        <v>27424.5</v>
      </c>
      <c r="Q12" s="63">
        <f t="shared" si="7"/>
        <v>6.3921909660204276E-3</v>
      </c>
      <c r="R12" s="66">
        <f t="shared" si="8"/>
        <v>0</v>
      </c>
      <c r="S12" s="54">
        <f t="shared" si="9"/>
        <v>0</v>
      </c>
      <c r="U12" s="1">
        <f t="shared" si="10"/>
        <v>8033</v>
      </c>
      <c r="V12" s="2"/>
      <c r="W12" s="37"/>
    </row>
    <row r="13" spans="1:23" ht="14.4" x14ac:dyDescent="0.55000000000000004">
      <c r="A13" s="1">
        <f t="shared" si="11"/>
        <v>6</v>
      </c>
      <c r="B13" s="83">
        <v>72</v>
      </c>
      <c r="C13" s="83">
        <v>72</v>
      </c>
      <c r="D13" s="34" t="s">
        <v>31</v>
      </c>
      <c r="E13" s="46">
        <f>VLOOKUP($B13,[1]work_database_aidandlevy2025!$E$4:$KG$334,284,FALSE)</f>
        <v>198.3</v>
      </c>
      <c r="F13" s="56">
        <f>VLOOKUP($B13,[1]work_database_aidandlevy2025!$E$4:$KG$334,285,FALSE)</f>
        <v>7872</v>
      </c>
      <c r="G13" s="73">
        <f>VLOOKUP($B13,[1]work_database_aidandlevy2025!$E$4:$KG$334,286,FALSE)</f>
        <v>1561018</v>
      </c>
      <c r="H13" s="56">
        <f>VLOOKUP($B13,[1]work_database_aidandlevy2025!$E$4:$KG$334,287,FALSE)</f>
        <v>65019</v>
      </c>
      <c r="I13" s="73">
        <f t="shared" si="3"/>
        <v>1626037</v>
      </c>
      <c r="J13" s="59">
        <v>198.3</v>
      </c>
      <c r="K13" s="20">
        <f t="shared" si="0"/>
        <v>8063</v>
      </c>
      <c r="L13" s="20">
        <f t="shared" si="4"/>
        <v>8063</v>
      </c>
      <c r="M13" s="80">
        <f t="shared" si="5"/>
        <v>1598892.9000000001</v>
      </c>
      <c r="N13" s="20">
        <f t="shared" si="1"/>
        <v>0</v>
      </c>
      <c r="O13" s="80">
        <f t="shared" si="6"/>
        <v>1598892.9000000001</v>
      </c>
      <c r="P13" s="21">
        <f t="shared" si="2"/>
        <v>-27144.09999999986</v>
      </c>
      <c r="Q13" s="62">
        <f t="shared" si="7"/>
        <v>-1.6693408575573533E-2</v>
      </c>
      <c r="R13" s="65">
        <f t="shared" si="8"/>
        <v>0</v>
      </c>
      <c r="S13" s="53">
        <f t="shared" si="9"/>
        <v>0</v>
      </c>
      <c r="U13" s="1">
        <f t="shared" si="10"/>
        <v>8063</v>
      </c>
      <c r="V13" s="2"/>
      <c r="W13" s="37"/>
    </row>
    <row r="14" spans="1:23" ht="14.4" x14ac:dyDescent="0.55000000000000004">
      <c r="A14" s="1">
        <f t="shared" si="11"/>
        <v>7</v>
      </c>
      <c r="B14" s="83">
        <v>81</v>
      </c>
      <c r="C14" s="83">
        <v>81</v>
      </c>
      <c r="D14" s="34" t="s">
        <v>32</v>
      </c>
      <c r="E14" s="46">
        <f>VLOOKUP($B14,[1]work_database_aidandlevy2025!$E$4:$KG$334,284,FALSE)</f>
        <v>1081.0999999999999</v>
      </c>
      <c r="F14" s="56">
        <f>VLOOKUP($B14,[1]work_database_aidandlevy2025!$E$4:$KG$334,285,FALSE)</f>
        <v>7826</v>
      </c>
      <c r="G14" s="73">
        <f>VLOOKUP($B14,[1]work_database_aidandlevy2025!$E$4:$KG$334,286,FALSE)</f>
        <v>8460689</v>
      </c>
      <c r="H14" s="56">
        <f>VLOOKUP($B14,[1]work_database_aidandlevy2025!$E$4:$KG$334,287,FALSE)</f>
        <v>17169</v>
      </c>
      <c r="I14" s="73">
        <f t="shared" si="3"/>
        <v>8477858</v>
      </c>
      <c r="J14" s="59">
        <v>1081.0999999999999</v>
      </c>
      <c r="K14" s="20">
        <f t="shared" si="0"/>
        <v>8017</v>
      </c>
      <c r="L14" s="20">
        <f t="shared" si="4"/>
        <v>8017</v>
      </c>
      <c r="M14" s="80">
        <f t="shared" si="5"/>
        <v>8667178.6999999993</v>
      </c>
      <c r="N14" s="20">
        <f t="shared" si="1"/>
        <v>0</v>
      </c>
      <c r="O14" s="80">
        <f t="shared" si="6"/>
        <v>8667178.6999999993</v>
      </c>
      <c r="P14" s="21">
        <f t="shared" si="2"/>
        <v>189320.69999999925</v>
      </c>
      <c r="Q14" s="62">
        <f t="shared" si="7"/>
        <v>2.2331194978731567E-2</v>
      </c>
      <c r="R14" s="65">
        <f t="shared" si="8"/>
        <v>0</v>
      </c>
      <c r="S14" s="53">
        <f t="shared" si="9"/>
        <v>0</v>
      </c>
      <c r="U14" s="1">
        <f t="shared" si="10"/>
        <v>8017</v>
      </c>
      <c r="V14" s="2"/>
      <c r="W14" s="37"/>
    </row>
    <row r="15" spans="1:23" ht="14.4" x14ac:dyDescent="0.55000000000000004">
      <c r="A15" s="1">
        <f t="shared" si="11"/>
        <v>8</v>
      </c>
      <c r="B15" s="83">
        <v>99</v>
      </c>
      <c r="C15" s="83">
        <v>99</v>
      </c>
      <c r="D15" s="34" t="s">
        <v>33</v>
      </c>
      <c r="E15" s="46">
        <f>VLOOKUP($B15,[1]work_database_aidandlevy2025!$E$4:$KG$334,284,FALSE)</f>
        <v>542.1</v>
      </c>
      <c r="F15" s="56">
        <f>VLOOKUP($B15,[1]work_database_aidandlevy2025!$E$4:$KG$334,285,FALSE)</f>
        <v>7826</v>
      </c>
      <c r="G15" s="73">
        <f>VLOOKUP($B15,[1]work_database_aidandlevy2025!$E$4:$KG$334,286,FALSE)</f>
        <v>4242475</v>
      </c>
      <c r="H15" s="56">
        <f>VLOOKUP($B15,[1]work_database_aidandlevy2025!$E$4:$KG$334,287,FALSE)</f>
        <v>0</v>
      </c>
      <c r="I15" s="73">
        <f t="shared" si="3"/>
        <v>4242475</v>
      </c>
      <c r="J15" s="59">
        <v>542.1</v>
      </c>
      <c r="K15" s="20">
        <f t="shared" si="0"/>
        <v>8017</v>
      </c>
      <c r="L15" s="20">
        <f t="shared" si="4"/>
        <v>8017</v>
      </c>
      <c r="M15" s="80">
        <f t="shared" si="5"/>
        <v>4346015.7</v>
      </c>
      <c r="N15" s="20">
        <f t="shared" si="1"/>
        <v>0</v>
      </c>
      <c r="O15" s="80">
        <f t="shared" si="6"/>
        <v>4346015.7</v>
      </c>
      <c r="P15" s="21">
        <f t="shared" si="2"/>
        <v>103540.70000000019</v>
      </c>
      <c r="Q15" s="62">
        <f t="shared" si="7"/>
        <v>2.4405730145728659E-2</v>
      </c>
      <c r="R15" s="65">
        <f t="shared" si="8"/>
        <v>0</v>
      </c>
      <c r="S15" s="53">
        <f t="shared" si="9"/>
        <v>0</v>
      </c>
      <c r="U15" s="1">
        <f t="shared" si="10"/>
        <v>8017</v>
      </c>
      <c r="V15" s="2"/>
      <c r="W15" s="37"/>
    </row>
    <row r="16" spans="1:23" ht="14.4" x14ac:dyDescent="0.55000000000000004">
      <c r="A16" s="1">
        <f t="shared" si="11"/>
        <v>9</v>
      </c>
      <c r="B16" s="83">
        <v>108</v>
      </c>
      <c r="C16" s="83">
        <v>108</v>
      </c>
      <c r="D16" s="34" t="s">
        <v>34</v>
      </c>
      <c r="E16" s="46">
        <f>VLOOKUP($B16,[1]work_database_aidandlevy2025!$E$4:$KG$334,284,FALSE)</f>
        <v>267.3</v>
      </c>
      <c r="F16" s="56">
        <f>VLOOKUP($B16,[1]work_database_aidandlevy2025!$E$4:$KG$334,285,FALSE)</f>
        <v>7826</v>
      </c>
      <c r="G16" s="73">
        <f>VLOOKUP($B16,[1]work_database_aidandlevy2025!$E$4:$KG$334,286,FALSE)</f>
        <v>2091890</v>
      </c>
      <c r="H16" s="56">
        <f>VLOOKUP($B16,[1]work_database_aidandlevy2025!$E$4:$KG$334,287,FALSE)</f>
        <v>18707</v>
      </c>
      <c r="I16" s="73">
        <f t="shared" si="3"/>
        <v>2110597</v>
      </c>
      <c r="J16" s="59">
        <v>267.3</v>
      </c>
      <c r="K16" s="20">
        <f t="shared" si="0"/>
        <v>8017</v>
      </c>
      <c r="L16" s="20">
        <f t="shared" si="4"/>
        <v>8017</v>
      </c>
      <c r="M16" s="80">
        <f t="shared" si="5"/>
        <v>2142944.1</v>
      </c>
      <c r="N16" s="20">
        <f t="shared" si="1"/>
        <v>0</v>
      </c>
      <c r="O16" s="80">
        <f t="shared" si="6"/>
        <v>2142944.1</v>
      </c>
      <c r="P16" s="21">
        <f t="shared" si="2"/>
        <v>32347.100000000093</v>
      </c>
      <c r="Q16" s="62">
        <f t="shared" si="7"/>
        <v>1.5326042821059678E-2</v>
      </c>
      <c r="R16" s="65">
        <f t="shared" si="8"/>
        <v>0</v>
      </c>
      <c r="S16" s="53">
        <f t="shared" si="9"/>
        <v>0</v>
      </c>
      <c r="U16" s="1">
        <f t="shared" si="10"/>
        <v>8017</v>
      </c>
      <c r="V16" s="2"/>
      <c r="W16" s="37"/>
    </row>
    <row r="17" spans="1:23" ht="14.4" x14ac:dyDescent="0.55000000000000004">
      <c r="A17" s="1">
        <f t="shared" si="11"/>
        <v>10</v>
      </c>
      <c r="B17" s="83">
        <v>126</v>
      </c>
      <c r="C17" s="83">
        <v>126</v>
      </c>
      <c r="D17" s="35" t="s">
        <v>35</v>
      </c>
      <c r="E17" s="47">
        <f>VLOOKUP($B17,[1]work_database_aidandlevy2025!$E$4:$KG$334,284,FALSE)</f>
        <v>1411.5</v>
      </c>
      <c r="F17" s="57">
        <f>VLOOKUP($B17,[1]work_database_aidandlevy2025!$E$4:$KG$334,285,FALSE)</f>
        <v>7840</v>
      </c>
      <c r="G17" s="74">
        <f>VLOOKUP($B17,[1]work_database_aidandlevy2025!$E$4:$KG$334,286,FALSE)</f>
        <v>11066160</v>
      </c>
      <c r="H17" s="57">
        <f>VLOOKUP($B17,[1]work_database_aidandlevy2025!$E$4:$KG$334,287,FALSE)</f>
        <v>107989</v>
      </c>
      <c r="I17" s="74">
        <f t="shared" si="3"/>
        <v>11174149</v>
      </c>
      <c r="J17" s="60">
        <v>1411.5</v>
      </c>
      <c r="K17" s="22">
        <f t="shared" si="0"/>
        <v>8031</v>
      </c>
      <c r="L17" s="22">
        <f t="shared" si="4"/>
        <v>8031</v>
      </c>
      <c r="M17" s="81">
        <f t="shared" si="5"/>
        <v>11335756.5</v>
      </c>
      <c r="N17" s="22">
        <f t="shared" si="1"/>
        <v>0</v>
      </c>
      <c r="O17" s="81">
        <f t="shared" si="6"/>
        <v>11335756.5</v>
      </c>
      <c r="P17" s="23">
        <f t="shared" si="2"/>
        <v>161607.5</v>
      </c>
      <c r="Q17" s="63">
        <f t="shared" si="7"/>
        <v>1.4462622612245461E-2</v>
      </c>
      <c r="R17" s="66">
        <f t="shared" si="8"/>
        <v>0</v>
      </c>
      <c r="S17" s="54">
        <f t="shared" si="9"/>
        <v>0</v>
      </c>
      <c r="U17" s="1">
        <f t="shared" si="10"/>
        <v>8031</v>
      </c>
      <c r="V17" s="2"/>
      <c r="W17" s="37"/>
    </row>
    <row r="18" spans="1:23" ht="14.4" x14ac:dyDescent="0.55000000000000004">
      <c r="A18" s="1">
        <f t="shared" si="11"/>
        <v>11</v>
      </c>
      <c r="B18" s="83">
        <v>135</v>
      </c>
      <c r="C18" s="83">
        <v>135</v>
      </c>
      <c r="D18" s="34" t="s">
        <v>36</v>
      </c>
      <c r="E18" s="46">
        <f>VLOOKUP($B18,[1]work_database_aidandlevy2025!$E$4:$KG$334,284,FALSE)</f>
        <v>1109.8</v>
      </c>
      <c r="F18" s="56">
        <f>VLOOKUP($B18,[1]work_database_aidandlevy2025!$E$4:$KG$334,285,FALSE)</f>
        <v>7873</v>
      </c>
      <c r="G18" s="73">
        <f>VLOOKUP($B18,[1]work_database_aidandlevy2025!$E$4:$KG$334,286,FALSE)</f>
        <v>8737455</v>
      </c>
      <c r="H18" s="56">
        <f>VLOOKUP($B18,[1]work_database_aidandlevy2025!$E$4:$KG$334,287,FALSE)</f>
        <v>0</v>
      </c>
      <c r="I18" s="73">
        <f t="shared" si="3"/>
        <v>8737455</v>
      </c>
      <c r="J18" s="59">
        <v>1109.8</v>
      </c>
      <c r="K18" s="20">
        <f t="shared" si="0"/>
        <v>8064</v>
      </c>
      <c r="L18" s="20">
        <f t="shared" si="4"/>
        <v>8064</v>
      </c>
      <c r="M18" s="80">
        <f t="shared" si="5"/>
        <v>8949427.1999999993</v>
      </c>
      <c r="N18" s="20">
        <f t="shared" si="1"/>
        <v>0</v>
      </c>
      <c r="O18" s="80">
        <f t="shared" si="6"/>
        <v>8949427.1999999993</v>
      </c>
      <c r="P18" s="21">
        <f t="shared" si="2"/>
        <v>211972.19999999925</v>
      </c>
      <c r="Q18" s="62">
        <f t="shared" si="7"/>
        <v>2.4260176447260588E-2</v>
      </c>
      <c r="R18" s="65">
        <f t="shared" si="8"/>
        <v>0</v>
      </c>
      <c r="S18" s="53">
        <f t="shared" si="9"/>
        <v>0</v>
      </c>
      <c r="U18" s="1">
        <f t="shared" si="10"/>
        <v>8064</v>
      </c>
      <c r="V18" s="2"/>
      <c r="W18" s="37"/>
    </row>
    <row r="19" spans="1:23" ht="14.4" x14ac:dyDescent="0.55000000000000004">
      <c r="A19" s="1">
        <f t="shared" si="11"/>
        <v>12</v>
      </c>
      <c r="B19" s="83">
        <v>171</v>
      </c>
      <c r="C19" s="83">
        <v>171</v>
      </c>
      <c r="D19" s="34" t="s">
        <v>37</v>
      </c>
      <c r="E19" s="46">
        <f>VLOOKUP($B19,[1]work_database_aidandlevy2025!$E$4:$KG$334,284,FALSE)</f>
        <v>840.7</v>
      </c>
      <c r="F19" s="56">
        <f>VLOOKUP($B19,[1]work_database_aidandlevy2025!$E$4:$KG$334,285,FALSE)</f>
        <v>7826</v>
      </c>
      <c r="G19" s="73">
        <f>VLOOKUP($B19,[1]work_database_aidandlevy2025!$E$4:$KG$334,286,FALSE)</f>
        <v>6579318</v>
      </c>
      <c r="H19" s="56">
        <f>VLOOKUP($B19,[1]work_database_aidandlevy2025!$E$4:$KG$334,287,FALSE)</f>
        <v>151148</v>
      </c>
      <c r="I19" s="73">
        <f t="shared" si="3"/>
        <v>6730466</v>
      </c>
      <c r="J19" s="59">
        <v>840.7</v>
      </c>
      <c r="K19" s="20">
        <f t="shared" si="0"/>
        <v>8017</v>
      </c>
      <c r="L19" s="20">
        <f t="shared" si="4"/>
        <v>8017</v>
      </c>
      <c r="M19" s="80">
        <f t="shared" si="5"/>
        <v>6739891.9000000004</v>
      </c>
      <c r="N19" s="20">
        <f t="shared" si="1"/>
        <v>0</v>
      </c>
      <c r="O19" s="80">
        <f t="shared" si="6"/>
        <v>6739891.9000000004</v>
      </c>
      <c r="P19" s="21">
        <f t="shared" si="2"/>
        <v>9425.9000000003725</v>
      </c>
      <c r="Q19" s="62">
        <f t="shared" si="7"/>
        <v>1.4004825223098032E-3</v>
      </c>
      <c r="R19" s="65">
        <f t="shared" si="8"/>
        <v>0</v>
      </c>
      <c r="S19" s="53">
        <f t="shared" si="9"/>
        <v>0</v>
      </c>
      <c r="U19" s="1">
        <f t="shared" si="10"/>
        <v>8017</v>
      </c>
      <c r="V19" s="2"/>
      <c r="W19" s="37"/>
    </row>
    <row r="20" spans="1:23" ht="14.4" x14ac:dyDescent="0.55000000000000004">
      <c r="A20" s="1">
        <f t="shared" si="11"/>
        <v>13</v>
      </c>
      <c r="B20" s="83">
        <v>225</v>
      </c>
      <c r="C20" s="83">
        <v>225</v>
      </c>
      <c r="D20" s="34" t="s">
        <v>38</v>
      </c>
      <c r="E20" s="46">
        <f>VLOOKUP($B20,[1]work_database_aidandlevy2025!$E$4:$KG$334,284,FALSE)</f>
        <v>4546.5</v>
      </c>
      <c r="F20" s="56">
        <f>VLOOKUP($B20,[1]work_database_aidandlevy2025!$E$4:$KG$334,285,FALSE)</f>
        <v>7881</v>
      </c>
      <c r="G20" s="73">
        <f>VLOOKUP($B20,[1]work_database_aidandlevy2025!$E$4:$KG$334,286,FALSE)</f>
        <v>35830967</v>
      </c>
      <c r="H20" s="56">
        <f>VLOOKUP($B20,[1]work_database_aidandlevy2025!$E$4:$KG$334,287,FALSE)</f>
        <v>0</v>
      </c>
      <c r="I20" s="73">
        <f t="shared" si="3"/>
        <v>35830967</v>
      </c>
      <c r="J20" s="59">
        <v>4546.5</v>
      </c>
      <c r="K20" s="20">
        <f t="shared" si="0"/>
        <v>8072</v>
      </c>
      <c r="L20" s="20">
        <f t="shared" si="4"/>
        <v>8072</v>
      </c>
      <c r="M20" s="80">
        <f t="shared" si="5"/>
        <v>36699348</v>
      </c>
      <c r="N20" s="20">
        <f t="shared" si="1"/>
        <v>0</v>
      </c>
      <c r="O20" s="80">
        <f t="shared" si="6"/>
        <v>36699348</v>
      </c>
      <c r="P20" s="21">
        <f t="shared" si="2"/>
        <v>868381</v>
      </c>
      <c r="Q20" s="62">
        <f t="shared" si="7"/>
        <v>2.4235488816140519E-2</v>
      </c>
      <c r="R20" s="65">
        <f t="shared" si="8"/>
        <v>0</v>
      </c>
      <c r="S20" s="53">
        <f t="shared" si="9"/>
        <v>0</v>
      </c>
      <c r="U20" s="1">
        <f t="shared" si="10"/>
        <v>8072</v>
      </c>
      <c r="V20" s="2"/>
      <c r="W20" s="37"/>
    </row>
    <row r="21" spans="1:23" ht="14.4" x14ac:dyDescent="0.55000000000000004">
      <c r="A21" s="1">
        <f t="shared" si="11"/>
        <v>14</v>
      </c>
      <c r="B21" s="83">
        <v>234</v>
      </c>
      <c r="C21" s="83">
        <v>234</v>
      </c>
      <c r="D21" s="34" t="s">
        <v>39</v>
      </c>
      <c r="E21" s="46">
        <f>VLOOKUP($B21,[1]work_database_aidandlevy2025!$E$4:$KG$334,284,FALSE)</f>
        <v>1256.8</v>
      </c>
      <c r="F21" s="56">
        <f>VLOOKUP($B21,[1]work_database_aidandlevy2025!$E$4:$KG$334,285,FALSE)</f>
        <v>7826</v>
      </c>
      <c r="G21" s="73">
        <f>VLOOKUP($B21,[1]work_database_aidandlevy2025!$E$4:$KG$334,286,FALSE)</f>
        <v>9835717</v>
      </c>
      <c r="H21" s="56">
        <f>VLOOKUP($B21,[1]work_database_aidandlevy2025!$E$4:$KG$334,287,FALSE)</f>
        <v>0</v>
      </c>
      <c r="I21" s="73">
        <f t="shared" si="3"/>
        <v>9835717</v>
      </c>
      <c r="J21" s="59">
        <v>1256.8</v>
      </c>
      <c r="K21" s="20">
        <f t="shared" si="0"/>
        <v>8017</v>
      </c>
      <c r="L21" s="20">
        <f t="shared" si="4"/>
        <v>8017</v>
      </c>
      <c r="M21" s="80">
        <f t="shared" si="5"/>
        <v>10075765.6</v>
      </c>
      <c r="N21" s="20">
        <f t="shared" si="1"/>
        <v>0</v>
      </c>
      <c r="O21" s="80">
        <f t="shared" si="6"/>
        <v>10075765.6</v>
      </c>
      <c r="P21" s="21">
        <f t="shared" si="2"/>
        <v>240048.59999999963</v>
      </c>
      <c r="Q21" s="62">
        <f t="shared" si="7"/>
        <v>2.4405805901084755E-2</v>
      </c>
      <c r="R21" s="65">
        <f t="shared" si="8"/>
        <v>0</v>
      </c>
      <c r="S21" s="53">
        <f t="shared" si="9"/>
        <v>0</v>
      </c>
      <c r="U21" s="1">
        <f t="shared" si="10"/>
        <v>8017</v>
      </c>
      <c r="V21" s="2"/>
      <c r="W21" s="37"/>
    </row>
    <row r="22" spans="1:23" ht="14.4" x14ac:dyDescent="0.55000000000000004">
      <c r="A22" s="1">
        <f t="shared" si="11"/>
        <v>15</v>
      </c>
      <c r="B22" s="83">
        <v>243</v>
      </c>
      <c r="C22" s="83">
        <v>243</v>
      </c>
      <c r="D22" s="35" t="s">
        <v>40</v>
      </c>
      <c r="E22" s="47">
        <f>VLOOKUP($B22,[1]work_database_aidandlevy2025!$E$4:$KG$334,284,FALSE)</f>
        <v>222</v>
      </c>
      <c r="F22" s="57">
        <f>VLOOKUP($B22,[1]work_database_aidandlevy2025!$E$4:$KG$334,285,FALSE)</f>
        <v>7856</v>
      </c>
      <c r="G22" s="74">
        <f>VLOOKUP($B22,[1]work_database_aidandlevy2025!$E$4:$KG$334,286,FALSE)</f>
        <v>1744032</v>
      </c>
      <c r="H22" s="57">
        <f>VLOOKUP($B22,[1]work_database_aidandlevy2025!$E$4:$KG$334,287,FALSE)</f>
        <v>59772</v>
      </c>
      <c r="I22" s="74">
        <f t="shared" si="3"/>
        <v>1803804</v>
      </c>
      <c r="J22" s="60">
        <v>222</v>
      </c>
      <c r="K22" s="22">
        <f t="shared" si="0"/>
        <v>8047</v>
      </c>
      <c r="L22" s="22">
        <f t="shared" si="4"/>
        <v>8047</v>
      </c>
      <c r="M22" s="81">
        <f t="shared" si="5"/>
        <v>1786434</v>
      </c>
      <c r="N22" s="22">
        <f t="shared" si="1"/>
        <v>0</v>
      </c>
      <c r="O22" s="81">
        <f t="shared" si="6"/>
        <v>1786434</v>
      </c>
      <c r="P22" s="23">
        <f t="shared" si="2"/>
        <v>-17370</v>
      </c>
      <c r="Q22" s="63">
        <f t="shared" si="7"/>
        <v>-9.6296493410592283E-3</v>
      </c>
      <c r="R22" s="66">
        <f t="shared" si="8"/>
        <v>0</v>
      </c>
      <c r="S22" s="54">
        <f t="shared" si="9"/>
        <v>0</v>
      </c>
      <c r="U22" s="1">
        <f t="shared" si="10"/>
        <v>8047</v>
      </c>
      <c r="V22" s="2"/>
      <c r="W22" s="37"/>
    </row>
    <row r="23" spans="1:23" ht="14.4" x14ac:dyDescent="0.55000000000000004">
      <c r="A23" s="1">
        <f t="shared" si="11"/>
        <v>16</v>
      </c>
      <c r="B23" s="83">
        <v>261</v>
      </c>
      <c r="C23" s="83">
        <v>261</v>
      </c>
      <c r="D23" s="34" t="s">
        <v>41</v>
      </c>
      <c r="E23" s="46">
        <f>VLOOKUP($B23,[1]work_database_aidandlevy2025!$E$4:$KG$334,284,FALSE)</f>
        <v>12637.2</v>
      </c>
      <c r="F23" s="56">
        <f>VLOOKUP($B23,[1]work_database_aidandlevy2025!$E$4:$KG$334,285,FALSE)</f>
        <v>7826</v>
      </c>
      <c r="G23" s="73">
        <f>VLOOKUP($B23,[1]work_database_aidandlevy2025!$E$4:$KG$334,286,FALSE)</f>
        <v>98898727</v>
      </c>
      <c r="H23" s="56">
        <f>VLOOKUP($B23,[1]work_database_aidandlevy2025!$E$4:$KG$334,287,FALSE)</f>
        <v>0</v>
      </c>
      <c r="I23" s="73">
        <f t="shared" si="3"/>
        <v>98898727</v>
      </c>
      <c r="J23" s="59">
        <v>12637.2</v>
      </c>
      <c r="K23" s="20">
        <f t="shared" si="0"/>
        <v>8017</v>
      </c>
      <c r="L23" s="20">
        <f t="shared" si="4"/>
        <v>8017</v>
      </c>
      <c r="M23" s="80">
        <f t="shared" si="5"/>
        <v>101312432.40000001</v>
      </c>
      <c r="N23" s="20">
        <f t="shared" si="1"/>
        <v>0</v>
      </c>
      <c r="O23" s="80">
        <f t="shared" si="6"/>
        <v>101312432.40000001</v>
      </c>
      <c r="P23" s="21">
        <f t="shared" si="2"/>
        <v>2413705.400000006</v>
      </c>
      <c r="Q23" s="62">
        <f t="shared" si="7"/>
        <v>2.4405828803034098E-2</v>
      </c>
      <c r="R23" s="65">
        <f t="shared" si="8"/>
        <v>0</v>
      </c>
      <c r="S23" s="53">
        <f t="shared" si="9"/>
        <v>0</v>
      </c>
      <c r="U23" s="1">
        <f t="shared" si="10"/>
        <v>8017</v>
      </c>
      <c r="V23" s="2"/>
      <c r="W23" s="37"/>
    </row>
    <row r="24" spans="1:23" ht="14.4" x14ac:dyDescent="0.55000000000000004">
      <c r="A24" s="1">
        <f t="shared" si="11"/>
        <v>17</v>
      </c>
      <c r="B24" s="83">
        <v>279</v>
      </c>
      <c r="C24" s="83">
        <v>279</v>
      </c>
      <c r="D24" s="34" t="s">
        <v>42</v>
      </c>
      <c r="E24" s="46">
        <f>VLOOKUP($B24,[1]work_database_aidandlevy2025!$E$4:$KG$334,284,FALSE)</f>
        <v>793.9</v>
      </c>
      <c r="F24" s="56">
        <f>VLOOKUP($B24,[1]work_database_aidandlevy2025!$E$4:$KG$334,285,FALSE)</f>
        <v>7826</v>
      </c>
      <c r="G24" s="73">
        <f>VLOOKUP($B24,[1]work_database_aidandlevy2025!$E$4:$KG$334,286,FALSE)</f>
        <v>6213061</v>
      </c>
      <c r="H24" s="56">
        <f>VLOOKUP($B24,[1]work_database_aidandlevy2025!$E$4:$KG$334,287,FALSE)</f>
        <v>57809</v>
      </c>
      <c r="I24" s="73">
        <f t="shared" si="3"/>
        <v>6270870</v>
      </c>
      <c r="J24" s="59">
        <v>793.9</v>
      </c>
      <c r="K24" s="20">
        <f t="shared" si="0"/>
        <v>8017</v>
      </c>
      <c r="L24" s="20">
        <f t="shared" si="4"/>
        <v>8017</v>
      </c>
      <c r="M24" s="80">
        <f t="shared" si="5"/>
        <v>6364696.2999999998</v>
      </c>
      <c r="N24" s="20">
        <f t="shared" si="1"/>
        <v>0</v>
      </c>
      <c r="O24" s="80">
        <f t="shared" si="6"/>
        <v>6364696.2999999998</v>
      </c>
      <c r="P24" s="21">
        <f t="shared" si="2"/>
        <v>93826.299999999814</v>
      </c>
      <c r="Q24" s="62">
        <f t="shared" si="7"/>
        <v>1.4962246067929938E-2</v>
      </c>
      <c r="R24" s="65">
        <f t="shared" si="8"/>
        <v>0</v>
      </c>
      <c r="S24" s="53">
        <f t="shared" si="9"/>
        <v>0</v>
      </c>
      <c r="U24" s="1">
        <f t="shared" si="10"/>
        <v>8017</v>
      </c>
      <c r="V24" s="2"/>
      <c r="W24" s="37"/>
    </row>
    <row r="25" spans="1:23" ht="14.4" x14ac:dyDescent="0.55000000000000004">
      <c r="A25" s="1">
        <f t="shared" si="11"/>
        <v>18</v>
      </c>
      <c r="B25" s="83">
        <v>355</v>
      </c>
      <c r="C25" s="83">
        <v>355</v>
      </c>
      <c r="D25" s="34" t="s">
        <v>43</v>
      </c>
      <c r="E25" s="46">
        <f>VLOOKUP($B25,[1]work_database_aidandlevy2025!$E$4:$KG$334,284,FALSE)</f>
        <v>292.7</v>
      </c>
      <c r="F25" s="56">
        <f>VLOOKUP($B25,[1]work_database_aidandlevy2025!$E$4:$KG$334,285,FALSE)</f>
        <v>7826</v>
      </c>
      <c r="G25" s="73">
        <f>VLOOKUP($B25,[1]work_database_aidandlevy2025!$E$4:$KG$334,286,FALSE)</f>
        <v>2290670</v>
      </c>
      <c r="H25" s="56">
        <f>VLOOKUP($B25,[1]work_database_aidandlevy2025!$E$4:$KG$334,287,FALSE)</f>
        <v>0</v>
      </c>
      <c r="I25" s="73">
        <f t="shared" si="3"/>
        <v>2290670</v>
      </c>
      <c r="J25" s="59">
        <v>292.7</v>
      </c>
      <c r="K25" s="20">
        <f t="shared" si="0"/>
        <v>8017</v>
      </c>
      <c r="L25" s="20">
        <f t="shared" si="4"/>
        <v>8017</v>
      </c>
      <c r="M25" s="80">
        <f t="shared" si="5"/>
        <v>2346575.9</v>
      </c>
      <c r="N25" s="20">
        <f t="shared" si="1"/>
        <v>0</v>
      </c>
      <c r="O25" s="80">
        <f t="shared" si="6"/>
        <v>2346575.9</v>
      </c>
      <c r="P25" s="21">
        <f t="shared" si="2"/>
        <v>55905.899999999907</v>
      </c>
      <c r="Q25" s="62">
        <f t="shared" si="7"/>
        <v>2.440591617299738E-2</v>
      </c>
      <c r="R25" s="65">
        <f t="shared" si="8"/>
        <v>0</v>
      </c>
      <c r="S25" s="53">
        <f t="shared" si="9"/>
        <v>0</v>
      </c>
      <c r="U25" s="1">
        <f t="shared" si="10"/>
        <v>8017</v>
      </c>
      <c r="V25" s="2"/>
      <c r="W25" s="37"/>
    </row>
    <row r="26" spans="1:23" ht="14.4" x14ac:dyDescent="0.55000000000000004">
      <c r="A26" s="1">
        <f t="shared" si="11"/>
        <v>19</v>
      </c>
      <c r="B26" s="83">
        <v>387</v>
      </c>
      <c r="C26" s="83">
        <v>387</v>
      </c>
      <c r="D26" s="34" t="s">
        <v>44</v>
      </c>
      <c r="E26" s="46">
        <f>VLOOKUP($B26,[1]work_database_aidandlevy2025!$E$4:$KG$334,284,FALSE)</f>
        <v>1414.2</v>
      </c>
      <c r="F26" s="56">
        <f>VLOOKUP($B26,[1]work_database_aidandlevy2025!$E$4:$KG$334,285,FALSE)</f>
        <v>7826</v>
      </c>
      <c r="G26" s="73">
        <f>VLOOKUP($B26,[1]work_database_aidandlevy2025!$E$4:$KG$334,286,FALSE)</f>
        <v>11067529</v>
      </c>
      <c r="H26" s="56">
        <f>VLOOKUP($B26,[1]work_database_aidandlevy2025!$E$4:$KG$334,287,FALSE)</f>
        <v>0</v>
      </c>
      <c r="I26" s="73">
        <f t="shared" si="3"/>
        <v>11067529</v>
      </c>
      <c r="J26" s="59">
        <v>1414.2</v>
      </c>
      <c r="K26" s="20">
        <f t="shared" si="0"/>
        <v>8017</v>
      </c>
      <c r="L26" s="20">
        <f t="shared" si="4"/>
        <v>8017</v>
      </c>
      <c r="M26" s="80">
        <f t="shared" si="5"/>
        <v>11337641.4</v>
      </c>
      <c r="N26" s="20">
        <f t="shared" si="1"/>
        <v>0</v>
      </c>
      <c r="O26" s="80">
        <f t="shared" si="6"/>
        <v>11337641.4</v>
      </c>
      <c r="P26" s="21">
        <f t="shared" si="2"/>
        <v>270112.40000000037</v>
      </c>
      <c r="Q26" s="62">
        <f t="shared" si="7"/>
        <v>2.4405845243323995E-2</v>
      </c>
      <c r="R26" s="65">
        <f t="shared" si="8"/>
        <v>0</v>
      </c>
      <c r="S26" s="53">
        <f t="shared" si="9"/>
        <v>0</v>
      </c>
      <c r="U26" s="1">
        <f t="shared" si="10"/>
        <v>8017</v>
      </c>
      <c r="V26" s="2"/>
      <c r="W26" s="37"/>
    </row>
    <row r="27" spans="1:23" ht="14.4" x14ac:dyDescent="0.55000000000000004">
      <c r="A27" s="1">
        <f t="shared" si="11"/>
        <v>20</v>
      </c>
      <c r="B27" s="83">
        <v>414</v>
      </c>
      <c r="C27" s="83">
        <v>414</v>
      </c>
      <c r="D27" s="35" t="s">
        <v>45</v>
      </c>
      <c r="E27" s="47">
        <f>VLOOKUP($B27,[1]work_database_aidandlevy2025!$E$4:$KG$334,284,FALSE)</f>
        <v>510.5</v>
      </c>
      <c r="F27" s="57">
        <f>VLOOKUP($B27,[1]work_database_aidandlevy2025!$E$4:$KG$334,285,FALSE)</f>
        <v>7870</v>
      </c>
      <c r="G27" s="74">
        <f>VLOOKUP($B27,[1]work_database_aidandlevy2025!$E$4:$KG$334,286,FALSE)</f>
        <v>4017635</v>
      </c>
      <c r="H27" s="57">
        <f>VLOOKUP($B27,[1]work_database_aidandlevy2025!$E$4:$KG$334,287,FALSE)</f>
        <v>0</v>
      </c>
      <c r="I27" s="74">
        <f t="shared" si="3"/>
        <v>4017635</v>
      </c>
      <c r="J27" s="60">
        <v>510.5</v>
      </c>
      <c r="K27" s="22">
        <f t="shared" si="0"/>
        <v>8061</v>
      </c>
      <c r="L27" s="22">
        <f t="shared" si="4"/>
        <v>8061</v>
      </c>
      <c r="M27" s="81">
        <f t="shared" si="5"/>
        <v>4115140.5</v>
      </c>
      <c r="N27" s="22">
        <f t="shared" si="1"/>
        <v>0</v>
      </c>
      <c r="O27" s="81">
        <f t="shared" si="6"/>
        <v>4115140.5</v>
      </c>
      <c r="P27" s="23">
        <f t="shared" si="2"/>
        <v>97505.5</v>
      </c>
      <c r="Q27" s="63">
        <f t="shared" si="7"/>
        <v>2.4269377382465058E-2</v>
      </c>
      <c r="R27" s="66">
        <f t="shared" si="8"/>
        <v>0</v>
      </c>
      <c r="S27" s="54">
        <f t="shared" si="9"/>
        <v>0</v>
      </c>
      <c r="U27" s="1">
        <f t="shared" si="10"/>
        <v>8061</v>
      </c>
      <c r="V27" s="2"/>
      <c r="W27" s="37"/>
    </row>
    <row r="28" spans="1:23" ht="14.4" x14ac:dyDescent="0.55000000000000004">
      <c r="A28" s="1">
        <f t="shared" si="11"/>
        <v>21</v>
      </c>
      <c r="B28" s="83">
        <v>472</v>
      </c>
      <c r="C28" s="83">
        <v>472</v>
      </c>
      <c r="D28" s="34" t="s">
        <v>46</v>
      </c>
      <c r="E28" s="46">
        <f>VLOOKUP($B28,[1]work_database_aidandlevy2025!$E$4:$KG$334,284,FALSE)</f>
        <v>1733.2</v>
      </c>
      <c r="F28" s="56">
        <f>VLOOKUP($B28,[1]work_database_aidandlevy2025!$E$4:$KG$334,285,FALSE)</f>
        <v>7826</v>
      </c>
      <c r="G28" s="73">
        <f>VLOOKUP($B28,[1]work_database_aidandlevy2025!$E$4:$KG$334,286,FALSE)</f>
        <v>13564023</v>
      </c>
      <c r="H28" s="56">
        <f>VLOOKUP($B28,[1]work_database_aidandlevy2025!$E$4:$KG$334,287,FALSE)</f>
        <v>1784</v>
      </c>
      <c r="I28" s="73">
        <f t="shared" si="3"/>
        <v>13565807</v>
      </c>
      <c r="J28" s="59">
        <v>1733.2</v>
      </c>
      <c r="K28" s="20">
        <f t="shared" si="0"/>
        <v>8017</v>
      </c>
      <c r="L28" s="20">
        <f t="shared" si="4"/>
        <v>8017</v>
      </c>
      <c r="M28" s="80">
        <f t="shared" si="5"/>
        <v>13895064.4</v>
      </c>
      <c r="N28" s="20">
        <f t="shared" si="1"/>
        <v>0</v>
      </c>
      <c r="O28" s="80">
        <f t="shared" si="6"/>
        <v>13895064.4</v>
      </c>
      <c r="P28" s="21">
        <f t="shared" si="2"/>
        <v>329257.40000000037</v>
      </c>
      <c r="Q28" s="62">
        <f t="shared" si="7"/>
        <v>2.427112518997214E-2</v>
      </c>
      <c r="R28" s="65">
        <f t="shared" si="8"/>
        <v>0</v>
      </c>
      <c r="S28" s="53">
        <f t="shared" si="9"/>
        <v>0</v>
      </c>
      <c r="U28" s="1">
        <f t="shared" si="10"/>
        <v>8017</v>
      </c>
      <c r="V28" s="2"/>
      <c r="W28" s="37"/>
    </row>
    <row r="29" spans="1:23" ht="14.4" x14ac:dyDescent="0.55000000000000004">
      <c r="A29" s="1">
        <f t="shared" si="11"/>
        <v>22</v>
      </c>
      <c r="B29" s="83">
        <v>513</v>
      </c>
      <c r="C29" s="83">
        <v>513</v>
      </c>
      <c r="D29" s="34" t="s">
        <v>47</v>
      </c>
      <c r="E29" s="46">
        <f>VLOOKUP($B29,[1]work_database_aidandlevy2025!$E$4:$KG$334,284,FALSE)</f>
        <v>338.6</v>
      </c>
      <c r="F29" s="56">
        <f>VLOOKUP($B29,[1]work_database_aidandlevy2025!$E$4:$KG$334,285,FALSE)</f>
        <v>7826</v>
      </c>
      <c r="G29" s="73">
        <f>VLOOKUP($B29,[1]work_database_aidandlevy2025!$E$4:$KG$334,286,FALSE)</f>
        <v>2649884</v>
      </c>
      <c r="H29" s="56">
        <f>VLOOKUP($B29,[1]work_database_aidandlevy2025!$E$4:$KG$334,287,FALSE)</f>
        <v>131600</v>
      </c>
      <c r="I29" s="73">
        <f t="shared" si="3"/>
        <v>2781484</v>
      </c>
      <c r="J29" s="59">
        <v>338.6</v>
      </c>
      <c r="K29" s="20">
        <f t="shared" si="0"/>
        <v>8017</v>
      </c>
      <c r="L29" s="20">
        <f t="shared" si="4"/>
        <v>8017</v>
      </c>
      <c r="M29" s="80">
        <f t="shared" si="5"/>
        <v>2714556.2</v>
      </c>
      <c r="N29" s="20">
        <f t="shared" si="1"/>
        <v>0</v>
      </c>
      <c r="O29" s="80">
        <f t="shared" si="6"/>
        <v>2714556.2</v>
      </c>
      <c r="P29" s="21">
        <f t="shared" si="2"/>
        <v>-66927.799999999814</v>
      </c>
      <c r="Q29" s="62">
        <f t="shared" si="7"/>
        <v>-2.4061903645679721E-2</v>
      </c>
      <c r="R29" s="65">
        <f t="shared" si="8"/>
        <v>0</v>
      </c>
      <c r="S29" s="53">
        <f t="shared" si="9"/>
        <v>0</v>
      </c>
      <c r="U29" s="1">
        <f t="shared" si="10"/>
        <v>8017</v>
      </c>
      <c r="V29" s="2"/>
      <c r="W29" s="37"/>
    </row>
    <row r="30" spans="1:23" ht="14.4" x14ac:dyDescent="0.55000000000000004">
      <c r="A30" s="1">
        <f t="shared" si="11"/>
        <v>23</v>
      </c>
      <c r="B30" s="83">
        <v>540</v>
      </c>
      <c r="C30" s="83">
        <v>540</v>
      </c>
      <c r="D30" s="34" t="s">
        <v>342</v>
      </c>
      <c r="E30" s="46">
        <f>VLOOKUP($B30,[1]work_database_aidandlevy2025!$E$4:$KG$334,284,FALSE)</f>
        <v>445.7</v>
      </c>
      <c r="F30" s="56">
        <f>VLOOKUP($B30,[1]work_database_aidandlevy2025!$E$4:$KG$334,285,FALSE)</f>
        <v>7872</v>
      </c>
      <c r="G30" s="73">
        <f>VLOOKUP($B30,[1]work_database_aidandlevy2025!$E$4:$KG$334,286,FALSE)</f>
        <v>3508550</v>
      </c>
      <c r="H30" s="56">
        <f>VLOOKUP($B30,[1]work_database_aidandlevy2025!$E$4:$KG$334,287,FALSE)</f>
        <v>72456</v>
      </c>
      <c r="I30" s="73">
        <f t="shared" si="3"/>
        <v>3581006</v>
      </c>
      <c r="J30" s="59">
        <v>445.7</v>
      </c>
      <c r="K30" s="20">
        <f t="shared" si="0"/>
        <v>8063</v>
      </c>
      <c r="L30" s="20">
        <f t="shared" si="4"/>
        <v>8063</v>
      </c>
      <c r="M30" s="80">
        <f t="shared" si="5"/>
        <v>3593679.1</v>
      </c>
      <c r="N30" s="20">
        <f t="shared" si="1"/>
        <v>0</v>
      </c>
      <c r="O30" s="80">
        <f t="shared" si="6"/>
        <v>3593679.1</v>
      </c>
      <c r="P30" s="21">
        <f t="shared" si="2"/>
        <v>12673.100000000093</v>
      </c>
      <c r="Q30" s="62">
        <f t="shared" si="7"/>
        <v>3.5389775945642351E-3</v>
      </c>
      <c r="R30" s="65">
        <f t="shared" si="8"/>
        <v>0</v>
      </c>
      <c r="S30" s="53">
        <f t="shared" si="9"/>
        <v>0</v>
      </c>
      <c r="U30" s="1">
        <f t="shared" si="10"/>
        <v>8063</v>
      </c>
      <c r="V30" s="2"/>
      <c r="W30" s="37"/>
    </row>
    <row r="31" spans="1:23" ht="14.4" x14ac:dyDescent="0.55000000000000004">
      <c r="A31" s="1">
        <f t="shared" si="11"/>
        <v>24</v>
      </c>
      <c r="B31" s="83">
        <v>549</v>
      </c>
      <c r="C31" s="83">
        <v>549</v>
      </c>
      <c r="D31" s="34" t="s">
        <v>48</v>
      </c>
      <c r="E31" s="46">
        <f>VLOOKUP($B31,[1]work_database_aidandlevy2025!$E$4:$KG$334,284,FALSE)</f>
        <v>511</v>
      </c>
      <c r="F31" s="56">
        <f>VLOOKUP($B31,[1]work_database_aidandlevy2025!$E$4:$KG$334,285,FALSE)</f>
        <v>7826</v>
      </c>
      <c r="G31" s="73">
        <f>VLOOKUP($B31,[1]work_database_aidandlevy2025!$E$4:$KG$334,286,FALSE)</f>
        <v>3999086</v>
      </c>
      <c r="H31" s="56">
        <f>VLOOKUP($B31,[1]work_database_aidandlevy2025!$E$4:$KG$334,287,FALSE)</f>
        <v>0</v>
      </c>
      <c r="I31" s="73">
        <f t="shared" si="3"/>
        <v>3999086</v>
      </c>
      <c r="J31" s="59">
        <v>511</v>
      </c>
      <c r="K31" s="20">
        <f t="shared" si="0"/>
        <v>8017</v>
      </c>
      <c r="L31" s="20">
        <f t="shared" si="4"/>
        <v>8017</v>
      </c>
      <c r="M31" s="80">
        <f t="shared" si="5"/>
        <v>4096687</v>
      </c>
      <c r="N31" s="20">
        <f t="shared" si="1"/>
        <v>0</v>
      </c>
      <c r="O31" s="80">
        <f t="shared" si="6"/>
        <v>4096687</v>
      </c>
      <c r="P31" s="21">
        <f t="shared" si="2"/>
        <v>97601</v>
      </c>
      <c r="Q31" s="62">
        <f t="shared" si="7"/>
        <v>2.4405826731408127E-2</v>
      </c>
      <c r="R31" s="65">
        <f t="shared" si="8"/>
        <v>0</v>
      </c>
      <c r="S31" s="53">
        <f t="shared" si="9"/>
        <v>0</v>
      </c>
      <c r="U31" s="1">
        <f t="shared" si="10"/>
        <v>8017</v>
      </c>
      <c r="V31" s="2"/>
      <c r="W31" s="37"/>
    </row>
    <row r="32" spans="1:23" ht="14.4" x14ac:dyDescent="0.55000000000000004">
      <c r="A32" s="1">
        <f t="shared" si="11"/>
        <v>25</v>
      </c>
      <c r="B32" s="83">
        <v>576</v>
      </c>
      <c r="C32" s="83">
        <v>576</v>
      </c>
      <c r="D32" s="35" t="s">
        <v>49</v>
      </c>
      <c r="E32" s="47">
        <f>VLOOKUP($B32,[1]work_database_aidandlevy2025!$E$4:$KG$334,284,FALSE)</f>
        <v>474</v>
      </c>
      <c r="F32" s="57">
        <f>VLOOKUP($B32,[1]work_database_aidandlevy2025!$E$4:$KG$334,285,FALSE)</f>
        <v>7826</v>
      </c>
      <c r="G32" s="74">
        <f>VLOOKUP($B32,[1]work_database_aidandlevy2025!$E$4:$KG$334,286,FALSE)</f>
        <v>3709524</v>
      </c>
      <c r="H32" s="57">
        <f>VLOOKUP($B32,[1]work_database_aidandlevy2025!$E$4:$KG$334,287,FALSE)</f>
        <v>0</v>
      </c>
      <c r="I32" s="74">
        <f t="shared" si="3"/>
        <v>3709524</v>
      </c>
      <c r="J32" s="60">
        <v>474</v>
      </c>
      <c r="K32" s="22">
        <f t="shared" si="0"/>
        <v>8017</v>
      </c>
      <c r="L32" s="22">
        <f t="shared" si="4"/>
        <v>8017</v>
      </c>
      <c r="M32" s="81">
        <f t="shared" si="5"/>
        <v>3800058</v>
      </c>
      <c r="N32" s="22">
        <f t="shared" si="1"/>
        <v>0</v>
      </c>
      <c r="O32" s="81">
        <f t="shared" si="6"/>
        <v>3800058</v>
      </c>
      <c r="P32" s="23">
        <f t="shared" si="2"/>
        <v>90534</v>
      </c>
      <c r="Q32" s="63">
        <f t="shared" si="7"/>
        <v>2.4405826731408127E-2</v>
      </c>
      <c r="R32" s="66">
        <f t="shared" si="8"/>
        <v>0</v>
      </c>
      <c r="S32" s="54">
        <f t="shared" si="9"/>
        <v>0</v>
      </c>
      <c r="U32" s="1">
        <f t="shared" si="10"/>
        <v>8017</v>
      </c>
      <c r="V32" s="2"/>
      <c r="W32" s="37"/>
    </row>
    <row r="33" spans="1:23" ht="14.4" x14ac:dyDescent="0.55000000000000004">
      <c r="A33" s="1">
        <f t="shared" si="11"/>
        <v>26</v>
      </c>
      <c r="B33" s="83">
        <v>585</v>
      </c>
      <c r="C33" s="83">
        <v>585</v>
      </c>
      <c r="D33" s="34" t="s">
        <v>50</v>
      </c>
      <c r="E33" s="46">
        <f>VLOOKUP($B33,[1]work_database_aidandlevy2025!$E$4:$KG$334,284,FALSE)</f>
        <v>621.29999999999995</v>
      </c>
      <c r="F33" s="56">
        <f>VLOOKUP($B33,[1]work_database_aidandlevy2025!$E$4:$KG$334,285,FALSE)</f>
        <v>7848</v>
      </c>
      <c r="G33" s="73">
        <f>VLOOKUP($B33,[1]work_database_aidandlevy2025!$E$4:$KG$334,286,FALSE)</f>
        <v>4875962</v>
      </c>
      <c r="H33" s="56">
        <f>VLOOKUP($B33,[1]work_database_aidandlevy2025!$E$4:$KG$334,287,FALSE)</f>
        <v>9334</v>
      </c>
      <c r="I33" s="73">
        <f t="shared" si="3"/>
        <v>4885296</v>
      </c>
      <c r="J33" s="59">
        <v>621.29999999999995</v>
      </c>
      <c r="K33" s="20">
        <f t="shared" si="0"/>
        <v>8039</v>
      </c>
      <c r="L33" s="20">
        <f t="shared" si="4"/>
        <v>8039</v>
      </c>
      <c r="M33" s="80">
        <f t="shared" si="5"/>
        <v>4994630.6999999993</v>
      </c>
      <c r="N33" s="20">
        <f t="shared" si="1"/>
        <v>0</v>
      </c>
      <c r="O33" s="80">
        <f t="shared" si="6"/>
        <v>4994630.6999999993</v>
      </c>
      <c r="P33" s="21">
        <f t="shared" si="2"/>
        <v>109334.69999999925</v>
      </c>
      <c r="Q33" s="62">
        <f t="shared" si="7"/>
        <v>2.2380363441641869E-2</v>
      </c>
      <c r="R33" s="65">
        <f t="shared" si="8"/>
        <v>0</v>
      </c>
      <c r="S33" s="53">
        <f t="shared" si="9"/>
        <v>0</v>
      </c>
      <c r="U33" s="1">
        <f t="shared" si="10"/>
        <v>8039</v>
      </c>
      <c r="V33" s="2"/>
      <c r="W33" s="37"/>
    </row>
    <row r="34" spans="1:23" ht="14.4" x14ac:dyDescent="0.55000000000000004">
      <c r="A34" s="1">
        <f t="shared" si="11"/>
        <v>27</v>
      </c>
      <c r="B34" s="83">
        <v>594</v>
      </c>
      <c r="C34" s="83">
        <v>594</v>
      </c>
      <c r="D34" s="34" t="s">
        <v>51</v>
      </c>
      <c r="E34" s="46">
        <f>VLOOKUP($B34,[1]work_database_aidandlevy2025!$E$4:$KG$334,284,FALSE)</f>
        <v>747.1</v>
      </c>
      <c r="F34" s="56">
        <f>VLOOKUP($B34,[1]work_database_aidandlevy2025!$E$4:$KG$334,285,FALSE)</f>
        <v>7826</v>
      </c>
      <c r="G34" s="73">
        <f>VLOOKUP($B34,[1]work_database_aidandlevy2025!$E$4:$KG$334,286,FALSE)</f>
        <v>5846805</v>
      </c>
      <c r="H34" s="56">
        <f>VLOOKUP($B34,[1]work_database_aidandlevy2025!$E$4:$KG$334,287,FALSE)</f>
        <v>0</v>
      </c>
      <c r="I34" s="73">
        <f t="shared" si="3"/>
        <v>5846805</v>
      </c>
      <c r="J34" s="59">
        <v>747.1</v>
      </c>
      <c r="K34" s="20">
        <f t="shared" si="0"/>
        <v>8017</v>
      </c>
      <c r="L34" s="20">
        <f t="shared" si="4"/>
        <v>8017</v>
      </c>
      <c r="M34" s="80">
        <f t="shared" si="5"/>
        <v>5989500.7000000002</v>
      </c>
      <c r="N34" s="20">
        <f t="shared" si="1"/>
        <v>0</v>
      </c>
      <c r="O34" s="80">
        <f t="shared" si="6"/>
        <v>5989500.7000000002</v>
      </c>
      <c r="P34" s="21">
        <f t="shared" si="2"/>
        <v>142695.70000000019</v>
      </c>
      <c r="Q34" s="62">
        <f t="shared" si="7"/>
        <v>2.4405756648289142E-2</v>
      </c>
      <c r="R34" s="65">
        <f t="shared" si="8"/>
        <v>0</v>
      </c>
      <c r="S34" s="53">
        <f t="shared" si="9"/>
        <v>0</v>
      </c>
      <c r="U34" s="1">
        <f t="shared" si="10"/>
        <v>8017</v>
      </c>
      <c r="V34" s="2"/>
      <c r="W34" s="37"/>
    </row>
    <row r="35" spans="1:23" ht="14.4" x14ac:dyDescent="0.55000000000000004">
      <c r="A35" s="1">
        <f t="shared" si="11"/>
        <v>28</v>
      </c>
      <c r="B35" s="83">
        <v>603</v>
      </c>
      <c r="C35" s="83">
        <v>603</v>
      </c>
      <c r="D35" s="34" t="s">
        <v>52</v>
      </c>
      <c r="E35" s="46">
        <f>VLOOKUP($B35,[1]work_database_aidandlevy2025!$E$4:$KG$334,284,FALSE)</f>
        <v>160.30000000000001</v>
      </c>
      <c r="F35" s="56">
        <f>VLOOKUP($B35,[1]work_database_aidandlevy2025!$E$4:$KG$334,285,FALSE)</f>
        <v>7922</v>
      </c>
      <c r="G35" s="73">
        <f>VLOOKUP($B35,[1]work_database_aidandlevy2025!$E$4:$KG$334,286,FALSE)</f>
        <v>1269897</v>
      </c>
      <c r="H35" s="56">
        <f>VLOOKUP($B35,[1]work_database_aidandlevy2025!$E$4:$KG$334,287,FALSE)</f>
        <v>98119</v>
      </c>
      <c r="I35" s="73">
        <f t="shared" si="3"/>
        <v>1368016</v>
      </c>
      <c r="J35" s="59">
        <v>160.30000000000001</v>
      </c>
      <c r="K35" s="20">
        <f t="shared" si="0"/>
        <v>8113</v>
      </c>
      <c r="L35" s="20">
        <f t="shared" si="4"/>
        <v>8113</v>
      </c>
      <c r="M35" s="80">
        <f t="shared" si="5"/>
        <v>1300513.9000000001</v>
      </c>
      <c r="N35" s="20">
        <f t="shared" si="1"/>
        <v>0</v>
      </c>
      <c r="O35" s="80">
        <f t="shared" si="6"/>
        <v>1300513.9000000001</v>
      </c>
      <c r="P35" s="21">
        <f t="shared" si="2"/>
        <v>-67502.09999999986</v>
      </c>
      <c r="Q35" s="62">
        <f t="shared" si="7"/>
        <v>-4.934306323902634E-2</v>
      </c>
      <c r="R35" s="65">
        <f t="shared" si="8"/>
        <v>0</v>
      </c>
      <c r="S35" s="53">
        <f t="shared" si="9"/>
        <v>0</v>
      </c>
      <c r="U35" s="1">
        <f t="shared" si="10"/>
        <v>8113</v>
      </c>
      <c r="V35" s="2"/>
      <c r="W35" s="37"/>
    </row>
    <row r="36" spans="1:23" ht="14.4" x14ac:dyDescent="0.55000000000000004">
      <c r="A36" s="1">
        <f t="shared" si="11"/>
        <v>29</v>
      </c>
      <c r="B36" s="83">
        <v>609</v>
      </c>
      <c r="C36" s="83">
        <v>609</v>
      </c>
      <c r="D36" s="34" t="s">
        <v>53</v>
      </c>
      <c r="E36" s="46">
        <f>VLOOKUP($B36,[1]work_database_aidandlevy2025!$E$4:$KG$334,284,FALSE)</f>
        <v>1482</v>
      </c>
      <c r="F36" s="56">
        <f>VLOOKUP($B36,[1]work_database_aidandlevy2025!$E$4:$KG$334,285,FALSE)</f>
        <v>7856</v>
      </c>
      <c r="G36" s="73">
        <f>VLOOKUP($B36,[1]work_database_aidandlevy2025!$E$4:$KG$334,286,FALSE)</f>
        <v>11642592</v>
      </c>
      <c r="H36" s="56">
        <f>VLOOKUP($B36,[1]work_database_aidandlevy2025!$E$4:$KG$334,287,FALSE)</f>
        <v>261744</v>
      </c>
      <c r="I36" s="73">
        <f t="shared" si="3"/>
        <v>11904336</v>
      </c>
      <c r="J36" s="59">
        <v>1482</v>
      </c>
      <c r="K36" s="20">
        <f t="shared" si="0"/>
        <v>8047</v>
      </c>
      <c r="L36" s="20">
        <f t="shared" si="4"/>
        <v>8047</v>
      </c>
      <c r="M36" s="80">
        <f t="shared" si="5"/>
        <v>11925654</v>
      </c>
      <c r="N36" s="20">
        <f t="shared" si="1"/>
        <v>0</v>
      </c>
      <c r="O36" s="80">
        <f t="shared" si="6"/>
        <v>11925654</v>
      </c>
      <c r="P36" s="21">
        <f t="shared" si="2"/>
        <v>21318</v>
      </c>
      <c r="Q36" s="62">
        <f t="shared" si="7"/>
        <v>1.790776066804566E-3</v>
      </c>
      <c r="R36" s="65">
        <f t="shared" si="8"/>
        <v>0</v>
      </c>
      <c r="S36" s="53">
        <f t="shared" si="9"/>
        <v>0</v>
      </c>
      <c r="U36" s="1">
        <f t="shared" si="10"/>
        <v>8047</v>
      </c>
      <c r="V36" s="2"/>
      <c r="W36" s="37"/>
    </row>
    <row r="37" spans="1:23" ht="14.4" x14ac:dyDescent="0.55000000000000004">
      <c r="A37" s="1">
        <f t="shared" si="11"/>
        <v>30</v>
      </c>
      <c r="B37" s="83">
        <v>621</v>
      </c>
      <c r="C37" s="83">
        <v>621</v>
      </c>
      <c r="D37" s="35" t="s">
        <v>54</v>
      </c>
      <c r="E37" s="47">
        <f>VLOOKUP($B37,[1]work_database_aidandlevy2025!$E$4:$KG$334,284,FALSE)</f>
        <v>3952.5</v>
      </c>
      <c r="F37" s="57">
        <f>VLOOKUP($B37,[1]work_database_aidandlevy2025!$E$4:$KG$334,285,FALSE)</f>
        <v>7865</v>
      </c>
      <c r="G37" s="74">
        <f>VLOOKUP($B37,[1]work_database_aidandlevy2025!$E$4:$KG$334,286,FALSE)</f>
        <v>31086413</v>
      </c>
      <c r="H37" s="57">
        <f>VLOOKUP($B37,[1]work_database_aidandlevy2025!$E$4:$KG$334,287,FALSE)</f>
        <v>49860</v>
      </c>
      <c r="I37" s="74">
        <f t="shared" si="3"/>
        <v>31136273</v>
      </c>
      <c r="J37" s="60">
        <v>3952.5</v>
      </c>
      <c r="K37" s="22">
        <f t="shared" si="0"/>
        <v>8056</v>
      </c>
      <c r="L37" s="22">
        <f t="shared" si="4"/>
        <v>8056</v>
      </c>
      <c r="M37" s="81">
        <f t="shared" si="5"/>
        <v>31841340</v>
      </c>
      <c r="N37" s="22">
        <f t="shared" si="1"/>
        <v>0</v>
      </c>
      <c r="O37" s="81">
        <f t="shared" si="6"/>
        <v>31841340</v>
      </c>
      <c r="P37" s="23">
        <f t="shared" si="2"/>
        <v>705067</v>
      </c>
      <c r="Q37" s="63">
        <f t="shared" si="7"/>
        <v>2.2644553508379118E-2</v>
      </c>
      <c r="R37" s="66">
        <f t="shared" si="8"/>
        <v>0</v>
      </c>
      <c r="S37" s="54">
        <f t="shared" si="9"/>
        <v>0</v>
      </c>
      <c r="U37" s="1">
        <f t="shared" si="10"/>
        <v>8056</v>
      </c>
      <c r="V37" s="2"/>
      <c r="W37" s="37"/>
    </row>
    <row r="38" spans="1:23" ht="14.4" x14ac:dyDescent="0.55000000000000004">
      <c r="A38" s="1">
        <f t="shared" si="11"/>
        <v>31</v>
      </c>
      <c r="B38" s="83">
        <v>720</v>
      </c>
      <c r="C38" s="83">
        <v>720</v>
      </c>
      <c r="D38" s="34" t="s">
        <v>55</v>
      </c>
      <c r="E38" s="46">
        <f>VLOOKUP($B38,[1]work_database_aidandlevy2025!$E$4:$KG$334,284,FALSE)</f>
        <v>2559.9</v>
      </c>
      <c r="F38" s="56">
        <f>VLOOKUP($B38,[1]work_database_aidandlevy2025!$E$4:$KG$334,285,FALSE)</f>
        <v>7826</v>
      </c>
      <c r="G38" s="73">
        <f>VLOOKUP($B38,[1]work_database_aidandlevy2025!$E$4:$KG$334,286,FALSE)</f>
        <v>20033777</v>
      </c>
      <c r="H38" s="56">
        <f>VLOOKUP($B38,[1]work_database_aidandlevy2025!$E$4:$KG$334,287,FALSE)</f>
        <v>0</v>
      </c>
      <c r="I38" s="73">
        <f t="shared" si="3"/>
        <v>20033777</v>
      </c>
      <c r="J38" s="59">
        <v>2559.9</v>
      </c>
      <c r="K38" s="20">
        <f t="shared" si="0"/>
        <v>8017</v>
      </c>
      <c r="L38" s="20">
        <f t="shared" si="4"/>
        <v>8017</v>
      </c>
      <c r="M38" s="80">
        <f t="shared" si="5"/>
        <v>20522718.300000001</v>
      </c>
      <c r="N38" s="20">
        <f t="shared" si="1"/>
        <v>0</v>
      </c>
      <c r="O38" s="80">
        <f t="shared" si="6"/>
        <v>20522718.300000001</v>
      </c>
      <c r="P38" s="21">
        <f t="shared" si="2"/>
        <v>488941.30000000075</v>
      </c>
      <c r="Q38" s="62">
        <f t="shared" si="7"/>
        <v>2.4405847184981681E-2</v>
      </c>
      <c r="R38" s="65">
        <f t="shared" si="8"/>
        <v>0</v>
      </c>
      <c r="S38" s="53">
        <f t="shared" si="9"/>
        <v>0</v>
      </c>
      <c r="U38" s="1">
        <f t="shared" si="10"/>
        <v>8017</v>
      </c>
      <c r="V38" s="2"/>
      <c r="W38" s="37"/>
    </row>
    <row r="39" spans="1:23" ht="14.4" x14ac:dyDescent="0.55000000000000004">
      <c r="A39" s="1">
        <f t="shared" si="11"/>
        <v>32</v>
      </c>
      <c r="B39" s="83">
        <v>729</v>
      </c>
      <c r="C39" s="83">
        <v>729</v>
      </c>
      <c r="D39" s="34" t="s">
        <v>56</v>
      </c>
      <c r="E39" s="46">
        <f>VLOOKUP($B39,[1]work_database_aidandlevy2025!$E$4:$KG$334,284,FALSE)</f>
        <v>1996.2</v>
      </c>
      <c r="F39" s="56">
        <f>VLOOKUP($B39,[1]work_database_aidandlevy2025!$E$4:$KG$334,285,FALSE)</f>
        <v>7826</v>
      </c>
      <c r="G39" s="73">
        <f>VLOOKUP($B39,[1]work_database_aidandlevy2025!$E$4:$KG$334,286,FALSE)</f>
        <v>15622261</v>
      </c>
      <c r="H39" s="56">
        <f>VLOOKUP($B39,[1]work_database_aidandlevy2025!$E$4:$KG$334,287,FALSE)</f>
        <v>89615</v>
      </c>
      <c r="I39" s="73">
        <f t="shared" si="3"/>
        <v>15711876</v>
      </c>
      <c r="J39" s="59">
        <v>1996.2</v>
      </c>
      <c r="K39" s="20">
        <f t="shared" si="0"/>
        <v>8017</v>
      </c>
      <c r="L39" s="20">
        <f t="shared" si="4"/>
        <v>8017</v>
      </c>
      <c r="M39" s="80">
        <f t="shared" si="5"/>
        <v>16003535.4</v>
      </c>
      <c r="N39" s="20">
        <f t="shared" si="1"/>
        <v>0</v>
      </c>
      <c r="O39" s="80">
        <f t="shared" si="6"/>
        <v>16003535.4</v>
      </c>
      <c r="P39" s="21">
        <f t="shared" si="2"/>
        <v>291659.40000000037</v>
      </c>
      <c r="Q39" s="62">
        <f t="shared" si="7"/>
        <v>1.8562990186531538E-2</v>
      </c>
      <c r="R39" s="65">
        <f t="shared" si="8"/>
        <v>0</v>
      </c>
      <c r="S39" s="53">
        <f t="shared" si="9"/>
        <v>0</v>
      </c>
      <c r="U39" s="1">
        <f t="shared" si="10"/>
        <v>8017</v>
      </c>
      <c r="V39" s="2"/>
      <c r="W39" s="37"/>
    </row>
    <row r="40" spans="1:23" ht="14.4" x14ac:dyDescent="0.55000000000000004">
      <c r="A40" s="1">
        <f t="shared" si="11"/>
        <v>33</v>
      </c>
      <c r="B40" s="83">
        <v>747</v>
      </c>
      <c r="C40" s="83">
        <v>747</v>
      </c>
      <c r="D40" s="34" t="s">
        <v>57</v>
      </c>
      <c r="E40" s="46">
        <f>VLOOKUP($B40,[1]work_database_aidandlevy2025!$E$4:$KG$334,284,FALSE)</f>
        <v>563.6</v>
      </c>
      <c r="F40" s="56">
        <f>VLOOKUP($B40,[1]work_database_aidandlevy2025!$E$4:$KG$334,285,FALSE)</f>
        <v>7826</v>
      </c>
      <c r="G40" s="73">
        <f>VLOOKUP($B40,[1]work_database_aidandlevy2025!$E$4:$KG$334,286,FALSE)</f>
        <v>4410734</v>
      </c>
      <c r="H40" s="56">
        <f>VLOOKUP($B40,[1]work_database_aidandlevy2025!$E$4:$KG$334,287,FALSE)</f>
        <v>0</v>
      </c>
      <c r="I40" s="73">
        <f t="shared" si="3"/>
        <v>4410734</v>
      </c>
      <c r="J40" s="59">
        <v>563.6</v>
      </c>
      <c r="K40" s="20">
        <f t="shared" si="0"/>
        <v>8017</v>
      </c>
      <c r="L40" s="20">
        <f t="shared" si="4"/>
        <v>8017</v>
      </c>
      <c r="M40" s="80">
        <f t="shared" si="5"/>
        <v>4518381.2</v>
      </c>
      <c r="N40" s="20">
        <f t="shared" ref="N40:N71" si="12">MAX((G40*1.01)-M40,0)</f>
        <v>0</v>
      </c>
      <c r="O40" s="80">
        <f t="shared" si="6"/>
        <v>4518381.2</v>
      </c>
      <c r="P40" s="21">
        <f t="shared" ref="P40:P71" si="13">O40-I40</f>
        <v>107647.20000000019</v>
      </c>
      <c r="Q40" s="62">
        <f t="shared" ref="Q40:Q71" si="14">P40/I40</f>
        <v>2.4405733830242356E-2</v>
      </c>
      <c r="R40" s="65">
        <f t="shared" si="8"/>
        <v>0</v>
      </c>
      <c r="S40" s="53">
        <f t="shared" si="9"/>
        <v>0</v>
      </c>
      <c r="U40" s="1">
        <f t="shared" si="10"/>
        <v>8017</v>
      </c>
      <c r="V40" s="2"/>
      <c r="W40" s="37"/>
    </row>
    <row r="41" spans="1:23" ht="14.4" x14ac:dyDescent="0.55000000000000004">
      <c r="A41" s="1">
        <f t="shared" si="11"/>
        <v>34</v>
      </c>
      <c r="B41" s="83">
        <v>1917</v>
      </c>
      <c r="C41" s="83">
        <v>1917</v>
      </c>
      <c r="D41" s="34" t="s">
        <v>58</v>
      </c>
      <c r="E41" s="46">
        <f>VLOOKUP($B41,[1]work_database_aidandlevy2025!$E$4:$KG$334,284,FALSE)</f>
        <v>385.6</v>
      </c>
      <c r="F41" s="56">
        <f>VLOOKUP($B41,[1]work_database_aidandlevy2025!$E$4:$KG$334,285,FALSE)</f>
        <v>7826</v>
      </c>
      <c r="G41" s="73">
        <f>VLOOKUP($B41,[1]work_database_aidandlevy2025!$E$4:$KG$334,286,FALSE)</f>
        <v>3017706</v>
      </c>
      <c r="H41" s="56">
        <f>VLOOKUP($B41,[1]work_database_aidandlevy2025!$E$4:$KG$334,287,FALSE)</f>
        <v>0</v>
      </c>
      <c r="I41" s="73">
        <f t="shared" si="3"/>
        <v>3017706</v>
      </c>
      <c r="J41" s="59">
        <v>385.6</v>
      </c>
      <c r="K41" s="20">
        <f t="shared" si="0"/>
        <v>8017</v>
      </c>
      <c r="L41" s="20">
        <f t="shared" si="4"/>
        <v>8017</v>
      </c>
      <c r="M41" s="80">
        <f t="shared" si="5"/>
        <v>3091355.2</v>
      </c>
      <c r="N41" s="20">
        <f t="shared" si="12"/>
        <v>0</v>
      </c>
      <c r="O41" s="80">
        <f t="shared" si="6"/>
        <v>3091355.2</v>
      </c>
      <c r="P41" s="21">
        <f t="shared" si="13"/>
        <v>73649.200000000186</v>
      </c>
      <c r="Q41" s="62">
        <f t="shared" si="14"/>
        <v>2.4405690945373801E-2</v>
      </c>
      <c r="R41" s="65">
        <f t="shared" si="8"/>
        <v>0</v>
      </c>
      <c r="S41" s="53">
        <f t="shared" si="9"/>
        <v>0</v>
      </c>
      <c r="U41" s="1">
        <f t="shared" si="10"/>
        <v>8017</v>
      </c>
      <c r="V41" s="2"/>
      <c r="W41" s="37"/>
    </row>
    <row r="42" spans="1:23" ht="14.4" x14ac:dyDescent="0.55000000000000004">
      <c r="A42" s="1">
        <f t="shared" si="11"/>
        <v>35</v>
      </c>
      <c r="B42" s="83">
        <v>846</v>
      </c>
      <c r="C42" s="83">
        <v>846</v>
      </c>
      <c r="D42" s="35" t="s">
        <v>59</v>
      </c>
      <c r="E42" s="47">
        <f>VLOOKUP($B42,[1]work_database_aidandlevy2025!$E$4:$KG$334,284,FALSE)</f>
        <v>512.5</v>
      </c>
      <c r="F42" s="57">
        <f>VLOOKUP($B42,[1]work_database_aidandlevy2025!$E$4:$KG$334,285,FALSE)</f>
        <v>7826</v>
      </c>
      <c r="G42" s="74">
        <f>VLOOKUP($B42,[1]work_database_aidandlevy2025!$E$4:$KG$334,286,FALSE)</f>
        <v>4010825</v>
      </c>
      <c r="H42" s="57">
        <f>VLOOKUP($B42,[1]work_database_aidandlevy2025!$E$4:$KG$334,287,FALSE)</f>
        <v>0</v>
      </c>
      <c r="I42" s="74">
        <f t="shared" si="3"/>
        <v>4010825</v>
      </c>
      <c r="J42" s="60">
        <v>512.5</v>
      </c>
      <c r="K42" s="22">
        <f t="shared" si="0"/>
        <v>8017</v>
      </c>
      <c r="L42" s="22">
        <f t="shared" si="4"/>
        <v>8017</v>
      </c>
      <c r="M42" s="81">
        <f t="shared" si="5"/>
        <v>4108712.5</v>
      </c>
      <c r="N42" s="22">
        <f t="shared" si="12"/>
        <v>0</v>
      </c>
      <c r="O42" s="81">
        <f t="shared" si="6"/>
        <v>4108712.5</v>
      </c>
      <c r="P42" s="23">
        <f t="shared" si="13"/>
        <v>97887.5</v>
      </c>
      <c r="Q42" s="63">
        <f t="shared" si="14"/>
        <v>2.4405826731408127E-2</v>
      </c>
      <c r="R42" s="66">
        <f t="shared" si="8"/>
        <v>0</v>
      </c>
      <c r="S42" s="54">
        <f t="shared" si="9"/>
        <v>0</v>
      </c>
      <c r="U42" s="1">
        <f t="shared" si="10"/>
        <v>8017</v>
      </c>
      <c r="V42" s="2"/>
      <c r="W42" s="37"/>
    </row>
    <row r="43" spans="1:23" ht="14.4" x14ac:dyDescent="0.55000000000000004">
      <c r="A43" s="1">
        <f t="shared" si="11"/>
        <v>36</v>
      </c>
      <c r="B43" s="83">
        <v>882</v>
      </c>
      <c r="C43" s="83">
        <v>882</v>
      </c>
      <c r="D43" s="34" t="s">
        <v>60</v>
      </c>
      <c r="E43" s="46">
        <f>VLOOKUP($B43,[1]work_database_aidandlevy2025!$E$4:$KG$334,284,FALSE)</f>
        <v>3796.6</v>
      </c>
      <c r="F43" s="56">
        <f>VLOOKUP($B43,[1]work_database_aidandlevy2025!$E$4:$KG$334,285,FALSE)</f>
        <v>7826</v>
      </c>
      <c r="G43" s="73">
        <f>VLOOKUP($B43,[1]work_database_aidandlevy2025!$E$4:$KG$334,286,FALSE)</f>
        <v>29712192</v>
      </c>
      <c r="H43" s="56">
        <f>VLOOKUP($B43,[1]work_database_aidandlevy2025!$E$4:$KG$334,287,FALSE)</f>
        <v>55161</v>
      </c>
      <c r="I43" s="73">
        <f t="shared" si="3"/>
        <v>29767353</v>
      </c>
      <c r="J43" s="59">
        <v>3796.6</v>
      </c>
      <c r="K43" s="20">
        <f t="shared" si="0"/>
        <v>8017</v>
      </c>
      <c r="L43" s="20">
        <f t="shared" si="4"/>
        <v>8017</v>
      </c>
      <c r="M43" s="80">
        <f t="shared" si="5"/>
        <v>30437342.199999999</v>
      </c>
      <c r="N43" s="20">
        <f t="shared" si="12"/>
        <v>0</v>
      </c>
      <c r="O43" s="80">
        <f t="shared" si="6"/>
        <v>30437342.199999999</v>
      </c>
      <c r="P43" s="21">
        <f t="shared" si="13"/>
        <v>669989.19999999925</v>
      </c>
      <c r="Q43" s="62">
        <f t="shared" si="14"/>
        <v>2.2507516875954651E-2</v>
      </c>
      <c r="R43" s="65">
        <f t="shared" si="8"/>
        <v>0</v>
      </c>
      <c r="S43" s="53">
        <f t="shared" si="9"/>
        <v>0</v>
      </c>
      <c r="U43" s="1">
        <f t="shared" si="10"/>
        <v>8017</v>
      </c>
      <c r="V43" s="2"/>
      <c r="W43" s="37"/>
    </row>
    <row r="44" spans="1:23" ht="14.4" x14ac:dyDescent="0.55000000000000004">
      <c r="A44" s="1">
        <f t="shared" si="11"/>
        <v>37</v>
      </c>
      <c r="B44" s="83">
        <v>916</v>
      </c>
      <c r="C44" s="83">
        <v>916</v>
      </c>
      <c r="D44" s="34" t="s">
        <v>18</v>
      </c>
      <c r="E44" s="46">
        <f>VLOOKUP($B44,[1]work_database_aidandlevy2025!$E$4:$KG$334,284,FALSE)</f>
        <v>284.89999999999998</v>
      </c>
      <c r="F44" s="56">
        <f>VLOOKUP($B44,[1]work_database_aidandlevy2025!$E$4:$KG$334,285,FALSE)</f>
        <v>7961</v>
      </c>
      <c r="G44" s="73">
        <f>VLOOKUP($B44,[1]work_database_aidandlevy2025!$E$4:$KG$334,286,FALSE)</f>
        <v>2268089</v>
      </c>
      <c r="H44" s="56">
        <f>VLOOKUP($B44,[1]work_database_aidandlevy2025!$E$4:$KG$334,287,FALSE)</f>
        <v>0</v>
      </c>
      <c r="I44" s="73">
        <f t="shared" si="3"/>
        <v>2268089</v>
      </c>
      <c r="J44" s="59">
        <v>284.89999999999998</v>
      </c>
      <c r="K44" s="20">
        <f t="shared" si="0"/>
        <v>8152</v>
      </c>
      <c r="L44" s="20">
        <f t="shared" si="4"/>
        <v>8152</v>
      </c>
      <c r="M44" s="80">
        <f t="shared" si="5"/>
        <v>2322504.7999999998</v>
      </c>
      <c r="N44" s="20">
        <f t="shared" si="12"/>
        <v>0</v>
      </c>
      <c r="O44" s="80">
        <f t="shared" si="6"/>
        <v>2322504.7999999998</v>
      </c>
      <c r="P44" s="21">
        <f t="shared" si="13"/>
        <v>54415.799999999814</v>
      </c>
      <c r="Q44" s="62">
        <f t="shared" si="14"/>
        <v>2.3991915661157836E-2</v>
      </c>
      <c r="R44" s="65">
        <f t="shared" si="8"/>
        <v>0</v>
      </c>
      <c r="S44" s="53">
        <f t="shared" si="9"/>
        <v>0</v>
      </c>
      <c r="U44" s="1">
        <f t="shared" si="10"/>
        <v>8152</v>
      </c>
      <c r="V44" s="2"/>
      <c r="W44" s="37"/>
    </row>
    <row r="45" spans="1:23" ht="14.4" x14ac:dyDescent="0.55000000000000004">
      <c r="A45" s="1">
        <f t="shared" si="11"/>
        <v>38</v>
      </c>
      <c r="B45" s="83">
        <v>918</v>
      </c>
      <c r="C45" s="83">
        <v>918</v>
      </c>
      <c r="D45" s="34" t="s">
        <v>61</v>
      </c>
      <c r="E45" s="46">
        <f>VLOOKUP($B45,[1]work_database_aidandlevy2025!$E$4:$KG$334,284,FALSE)</f>
        <v>362.3</v>
      </c>
      <c r="F45" s="56">
        <f>VLOOKUP($B45,[1]work_database_aidandlevy2025!$E$4:$KG$334,285,FALSE)</f>
        <v>7850</v>
      </c>
      <c r="G45" s="73">
        <f>VLOOKUP($B45,[1]work_database_aidandlevy2025!$E$4:$KG$334,286,FALSE)</f>
        <v>2844055</v>
      </c>
      <c r="H45" s="56">
        <f>VLOOKUP($B45,[1]work_database_aidandlevy2025!$E$4:$KG$334,287,FALSE)</f>
        <v>105526</v>
      </c>
      <c r="I45" s="73">
        <f t="shared" si="3"/>
        <v>2949581</v>
      </c>
      <c r="J45" s="59">
        <v>362.3</v>
      </c>
      <c r="K45" s="20">
        <f t="shared" si="0"/>
        <v>8041</v>
      </c>
      <c r="L45" s="20">
        <f t="shared" si="4"/>
        <v>8041</v>
      </c>
      <c r="M45" s="80">
        <f t="shared" si="5"/>
        <v>2913254.3000000003</v>
      </c>
      <c r="N45" s="20">
        <f t="shared" si="12"/>
        <v>0</v>
      </c>
      <c r="O45" s="80">
        <f t="shared" si="6"/>
        <v>2913254.3000000003</v>
      </c>
      <c r="P45" s="21">
        <f t="shared" si="13"/>
        <v>-36326.699999999721</v>
      </c>
      <c r="Q45" s="62">
        <f t="shared" si="14"/>
        <v>-1.231588486635889E-2</v>
      </c>
      <c r="R45" s="65">
        <f t="shared" si="8"/>
        <v>0</v>
      </c>
      <c r="S45" s="53">
        <f t="shared" si="9"/>
        <v>0</v>
      </c>
      <c r="U45" s="1">
        <f t="shared" si="10"/>
        <v>8041</v>
      </c>
      <c r="V45" s="2"/>
      <c r="W45" s="37"/>
    </row>
    <row r="46" spans="1:23" ht="14.4" x14ac:dyDescent="0.55000000000000004">
      <c r="A46" s="1">
        <f t="shared" si="11"/>
        <v>39</v>
      </c>
      <c r="B46" s="83">
        <v>914</v>
      </c>
      <c r="C46" s="83">
        <v>914</v>
      </c>
      <c r="D46" s="34" t="s">
        <v>19</v>
      </c>
      <c r="E46" s="46">
        <f>VLOOKUP($B46,[1]work_database_aidandlevy2025!$E$4:$KG$334,284,FALSE)</f>
        <v>447.6</v>
      </c>
      <c r="F46" s="56">
        <f>VLOOKUP($B46,[1]work_database_aidandlevy2025!$E$4:$KG$334,285,FALSE)</f>
        <v>7841</v>
      </c>
      <c r="G46" s="73">
        <f>VLOOKUP($B46,[1]work_database_aidandlevy2025!$E$4:$KG$334,286,FALSE)</f>
        <v>3509632</v>
      </c>
      <c r="H46" s="56">
        <f>VLOOKUP($B46,[1]work_database_aidandlevy2025!$E$4:$KG$334,287,FALSE)</f>
        <v>74691</v>
      </c>
      <c r="I46" s="73">
        <f t="shared" si="3"/>
        <v>3584323</v>
      </c>
      <c r="J46" s="59">
        <v>447.6</v>
      </c>
      <c r="K46" s="20">
        <f t="shared" si="0"/>
        <v>8032</v>
      </c>
      <c r="L46" s="20">
        <f t="shared" si="4"/>
        <v>8032</v>
      </c>
      <c r="M46" s="80">
        <f t="shared" si="5"/>
        <v>3595123.2</v>
      </c>
      <c r="N46" s="20">
        <f t="shared" si="12"/>
        <v>0</v>
      </c>
      <c r="O46" s="80">
        <f t="shared" si="6"/>
        <v>3595123.2</v>
      </c>
      <c r="P46" s="21">
        <f t="shared" si="13"/>
        <v>10800.200000000186</v>
      </c>
      <c r="Q46" s="62">
        <f t="shared" si="14"/>
        <v>3.0131771048536047E-3</v>
      </c>
      <c r="R46" s="65">
        <f t="shared" si="8"/>
        <v>0</v>
      </c>
      <c r="S46" s="53">
        <f t="shared" si="9"/>
        <v>0</v>
      </c>
      <c r="U46" s="1">
        <f t="shared" si="10"/>
        <v>8032</v>
      </c>
      <c r="V46" s="2"/>
      <c r="W46" s="37"/>
    </row>
    <row r="47" spans="1:23" ht="14.4" x14ac:dyDescent="0.55000000000000004">
      <c r="A47" s="1">
        <f t="shared" si="11"/>
        <v>40</v>
      </c>
      <c r="B47" s="83">
        <v>936</v>
      </c>
      <c r="C47" s="83">
        <v>936</v>
      </c>
      <c r="D47" s="35" t="s">
        <v>62</v>
      </c>
      <c r="E47" s="47">
        <f>VLOOKUP($B47,[1]work_database_aidandlevy2025!$E$4:$KG$334,284,FALSE)</f>
        <v>822.3</v>
      </c>
      <c r="F47" s="57">
        <f>VLOOKUP($B47,[1]work_database_aidandlevy2025!$E$4:$KG$334,285,FALSE)</f>
        <v>7826</v>
      </c>
      <c r="G47" s="74">
        <f>VLOOKUP($B47,[1]work_database_aidandlevy2025!$E$4:$KG$334,286,FALSE)</f>
        <v>6435320</v>
      </c>
      <c r="H47" s="57">
        <f>VLOOKUP($B47,[1]work_database_aidandlevy2025!$E$4:$KG$334,287,FALSE)</f>
        <v>152487</v>
      </c>
      <c r="I47" s="74">
        <f t="shared" si="3"/>
        <v>6587807</v>
      </c>
      <c r="J47" s="60">
        <v>822.3</v>
      </c>
      <c r="K47" s="22">
        <f t="shared" si="0"/>
        <v>8017</v>
      </c>
      <c r="L47" s="22">
        <f t="shared" si="4"/>
        <v>8017</v>
      </c>
      <c r="M47" s="81">
        <f t="shared" si="5"/>
        <v>6592379.0999999996</v>
      </c>
      <c r="N47" s="22">
        <f t="shared" si="12"/>
        <v>0</v>
      </c>
      <c r="O47" s="81">
        <f t="shared" si="6"/>
        <v>6592379.0999999996</v>
      </c>
      <c r="P47" s="23">
        <f t="shared" si="13"/>
        <v>4572.0999999996275</v>
      </c>
      <c r="Q47" s="63">
        <f t="shared" si="14"/>
        <v>6.9402458208014104E-4</v>
      </c>
      <c r="R47" s="66">
        <f t="shared" si="8"/>
        <v>0</v>
      </c>
      <c r="S47" s="54">
        <f t="shared" si="9"/>
        <v>0</v>
      </c>
      <c r="U47" s="1">
        <f t="shared" si="10"/>
        <v>8017</v>
      </c>
      <c r="V47" s="2"/>
      <c r="W47" s="37"/>
    </row>
    <row r="48" spans="1:23" ht="14.4" x14ac:dyDescent="0.55000000000000004">
      <c r="A48" s="1">
        <f t="shared" si="11"/>
        <v>41</v>
      </c>
      <c r="B48" s="83">
        <v>977</v>
      </c>
      <c r="C48" s="83">
        <v>977</v>
      </c>
      <c r="D48" s="34" t="s">
        <v>63</v>
      </c>
      <c r="E48" s="46">
        <f>VLOOKUP($B48,[1]work_database_aidandlevy2025!$E$4:$KG$334,284,FALSE)</f>
        <v>540.29999999999995</v>
      </c>
      <c r="F48" s="56">
        <f>VLOOKUP($B48,[1]work_database_aidandlevy2025!$E$4:$KG$334,285,FALSE)</f>
        <v>7826</v>
      </c>
      <c r="G48" s="73">
        <f>VLOOKUP($B48,[1]work_database_aidandlevy2025!$E$4:$KG$334,286,FALSE)</f>
        <v>4228388</v>
      </c>
      <c r="H48" s="56">
        <f>VLOOKUP($B48,[1]work_database_aidandlevy2025!$E$4:$KG$334,287,FALSE)</f>
        <v>194072</v>
      </c>
      <c r="I48" s="73">
        <f t="shared" si="3"/>
        <v>4422460</v>
      </c>
      <c r="J48" s="59">
        <v>540.29999999999995</v>
      </c>
      <c r="K48" s="20">
        <f t="shared" si="0"/>
        <v>8017</v>
      </c>
      <c r="L48" s="20">
        <f t="shared" si="4"/>
        <v>8017</v>
      </c>
      <c r="M48" s="80">
        <f t="shared" si="5"/>
        <v>4331585.0999999996</v>
      </c>
      <c r="N48" s="20">
        <f t="shared" si="12"/>
        <v>0</v>
      </c>
      <c r="O48" s="80">
        <f t="shared" si="6"/>
        <v>4331585.0999999996</v>
      </c>
      <c r="P48" s="21">
        <f t="shared" si="13"/>
        <v>-90874.900000000373</v>
      </c>
      <c r="Q48" s="62">
        <f t="shared" si="14"/>
        <v>-2.0548495633651943E-2</v>
      </c>
      <c r="R48" s="65">
        <f t="shared" si="8"/>
        <v>0</v>
      </c>
      <c r="S48" s="53">
        <f t="shared" si="9"/>
        <v>0</v>
      </c>
      <c r="U48" s="1">
        <f t="shared" si="10"/>
        <v>8017</v>
      </c>
      <c r="V48" s="2"/>
      <c r="W48" s="37"/>
    </row>
    <row r="49" spans="1:23" ht="14.4" x14ac:dyDescent="0.55000000000000004">
      <c r="A49" s="1">
        <f t="shared" si="11"/>
        <v>42</v>
      </c>
      <c r="B49" s="83">
        <v>981</v>
      </c>
      <c r="C49" s="83">
        <v>981</v>
      </c>
      <c r="D49" s="34" t="s">
        <v>64</v>
      </c>
      <c r="E49" s="46">
        <f>VLOOKUP($B49,[1]work_database_aidandlevy2025!$E$4:$KG$334,284,FALSE)</f>
        <v>1984.8</v>
      </c>
      <c r="F49" s="56">
        <f>VLOOKUP($B49,[1]work_database_aidandlevy2025!$E$4:$KG$334,285,FALSE)</f>
        <v>7826</v>
      </c>
      <c r="G49" s="73">
        <f>VLOOKUP($B49,[1]work_database_aidandlevy2025!$E$4:$KG$334,286,FALSE)</f>
        <v>15533045</v>
      </c>
      <c r="H49" s="56">
        <f>VLOOKUP($B49,[1]work_database_aidandlevy2025!$E$4:$KG$334,287,FALSE)</f>
        <v>0</v>
      </c>
      <c r="I49" s="73">
        <f t="shared" si="3"/>
        <v>15533045</v>
      </c>
      <c r="J49" s="59">
        <v>1984.8</v>
      </c>
      <c r="K49" s="20">
        <f t="shared" si="0"/>
        <v>8017</v>
      </c>
      <c r="L49" s="20">
        <f t="shared" si="4"/>
        <v>8017</v>
      </c>
      <c r="M49" s="80">
        <f t="shared" si="5"/>
        <v>15912141.6</v>
      </c>
      <c r="N49" s="20">
        <f t="shared" si="12"/>
        <v>0</v>
      </c>
      <c r="O49" s="80">
        <f t="shared" si="6"/>
        <v>15912141.6</v>
      </c>
      <c r="P49" s="21">
        <f t="shared" si="13"/>
        <v>379096.59999999963</v>
      </c>
      <c r="Q49" s="62">
        <f t="shared" si="14"/>
        <v>2.4405813541388672E-2</v>
      </c>
      <c r="R49" s="65">
        <f t="shared" si="8"/>
        <v>0</v>
      </c>
      <c r="S49" s="53">
        <f t="shared" si="9"/>
        <v>0</v>
      </c>
      <c r="U49" s="1">
        <f t="shared" si="10"/>
        <v>8017</v>
      </c>
      <c r="V49" s="2"/>
      <c r="W49" s="37"/>
    </row>
    <row r="50" spans="1:23" ht="14.4" x14ac:dyDescent="0.55000000000000004">
      <c r="A50" s="1">
        <f t="shared" si="11"/>
        <v>43</v>
      </c>
      <c r="B50" s="83">
        <v>999</v>
      </c>
      <c r="C50" s="83">
        <v>999</v>
      </c>
      <c r="D50" s="34" t="s">
        <v>65</v>
      </c>
      <c r="E50" s="46">
        <f>VLOOKUP($B50,[1]work_database_aidandlevy2025!$E$4:$KG$334,284,FALSE)</f>
        <v>1613.7</v>
      </c>
      <c r="F50" s="56">
        <f>VLOOKUP($B50,[1]work_database_aidandlevy2025!$E$4:$KG$334,285,FALSE)</f>
        <v>7826</v>
      </c>
      <c r="G50" s="73">
        <f>VLOOKUP($B50,[1]work_database_aidandlevy2025!$E$4:$KG$334,286,FALSE)</f>
        <v>12628816</v>
      </c>
      <c r="H50" s="56">
        <f>VLOOKUP($B50,[1]work_database_aidandlevy2025!$E$4:$KG$334,287,FALSE)</f>
        <v>54042</v>
      </c>
      <c r="I50" s="73">
        <f t="shared" si="3"/>
        <v>12682858</v>
      </c>
      <c r="J50" s="59">
        <v>1613.7</v>
      </c>
      <c r="K50" s="20">
        <f t="shared" si="0"/>
        <v>8017</v>
      </c>
      <c r="L50" s="20">
        <f t="shared" si="4"/>
        <v>8017</v>
      </c>
      <c r="M50" s="80">
        <f t="shared" si="5"/>
        <v>12937032.9</v>
      </c>
      <c r="N50" s="20">
        <f t="shared" si="12"/>
        <v>0</v>
      </c>
      <c r="O50" s="80">
        <f t="shared" si="6"/>
        <v>12937032.9</v>
      </c>
      <c r="P50" s="21">
        <f t="shared" si="13"/>
        <v>254174.90000000037</v>
      </c>
      <c r="Q50" s="62">
        <f t="shared" si="14"/>
        <v>2.0040822029230351E-2</v>
      </c>
      <c r="R50" s="65">
        <f t="shared" si="8"/>
        <v>0</v>
      </c>
      <c r="S50" s="53">
        <f t="shared" si="9"/>
        <v>0</v>
      </c>
      <c r="U50" s="1">
        <f t="shared" si="10"/>
        <v>8017</v>
      </c>
      <c r="V50" s="2"/>
      <c r="W50" s="37"/>
    </row>
    <row r="51" spans="1:23" ht="14.4" x14ac:dyDescent="0.55000000000000004">
      <c r="A51" s="1">
        <f t="shared" si="11"/>
        <v>44</v>
      </c>
      <c r="B51" s="83">
        <v>1044</v>
      </c>
      <c r="C51" s="83">
        <v>1044</v>
      </c>
      <c r="D51" s="34" t="s">
        <v>66</v>
      </c>
      <c r="E51" s="46">
        <f>VLOOKUP($B51,[1]work_database_aidandlevy2025!$E$4:$KG$334,284,FALSE)</f>
        <v>5525.2</v>
      </c>
      <c r="F51" s="56">
        <f>VLOOKUP($B51,[1]work_database_aidandlevy2025!$E$4:$KG$334,285,FALSE)</f>
        <v>7826</v>
      </c>
      <c r="G51" s="73">
        <f>VLOOKUP($B51,[1]work_database_aidandlevy2025!$E$4:$KG$334,286,FALSE)</f>
        <v>43240215</v>
      </c>
      <c r="H51" s="56">
        <f>VLOOKUP($B51,[1]work_database_aidandlevy2025!$E$4:$KG$334,287,FALSE)</f>
        <v>0</v>
      </c>
      <c r="I51" s="73">
        <f t="shared" si="3"/>
        <v>43240215</v>
      </c>
      <c r="J51" s="59">
        <v>5525.2</v>
      </c>
      <c r="K51" s="20">
        <f t="shared" si="0"/>
        <v>8017</v>
      </c>
      <c r="L51" s="20">
        <f t="shared" si="4"/>
        <v>8017</v>
      </c>
      <c r="M51" s="80">
        <f t="shared" si="5"/>
        <v>44295528.399999999</v>
      </c>
      <c r="N51" s="20">
        <f t="shared" si="12"/>
        <v>0</v>
      </c>
      <c r="O51" s="80">
        <f t="shared" si="6"/>
        <v>44295528.399999999</v>
      </c>
      <c r="P51" s="21">
        <f t="shared" si="13"/>
        <v>1055313.3999999985</v>
      </c>
      <c r="Q51" s="62">
        <f t="shared" si="14"/>
        <v>2.4405831469616848E-2</v>
      </c>
      <c r="R51" s="65">
        <f t="shared" si="8"/>
        <v>0</v>
      </c>
      <c r="S51" s="53">
        <f t="shared" si="9"/>
        <v>0</v>
      </c>
      <c r="U51" s="1">
        <f t="shared" si="10"/>
        <v>8017</v>
      </c>
      <c r="V51" s="2"/>
      <c r="W51" s="37"/>
    </row>
    <row r="52" spans="1:23" ht="14.4" x14ac:dyDescent="0.55000000000000004">
      <c r="A52" s="1">
        <f t="shared" si="11"/>
        <v>45</v>
      </c>
      <c r="B52" s="83">
        <v>1053</v>
      </c>
      <c r="C52" s="83">
        <v>1053</v>
      </c>
      <c r="D52" s="35" t="s">
        <v>67</v>
      </c>
      <c r="E52" s="47">
        <f>VLOOKUP($B52,[1]work_database_aidandlevy2025!$E$4:$KG$334,284,FALSE)</f>
        <v>16139.5</v>
      </c>
      <c r="F52" s="57">
        <f>VLOOKUP($B52,[1]work_database_aidandlevy2025!$E$4:$KG$334,285,FALSE)</f>
        <v>7826</v>
      </c>
      <c r="G52" s="74">
        <f>VLOOKUP($B52,[1]work_database_aidandlevy2025!$E$4:$KG$334,286,FALSE)</f>
        <v>126307727</v>
      </c>
      <c r="H52" s="57">
        <f>VLOOKUP($B52,[1]work_database_aidandlevy2025!$E$4:$KG$334,287,FALSE)</f>
        <v>0</v>
      </c>
      <c r="I52" s="74">
        <f t="shared" si="3"/>
        <v>126307727</v>
      </c>
      <c r="J52" s="60">
        <v>16139.5</v>
      </c>
      <c r="K52" s="22">
        <f t="shared" si="0"/>
        <v>8017</v>
      </c>
      <c r="L52" s="22">
        <f t="shared" si="4"/>
        <v>8017</v>
      </c>
      <c r="M52" s="81">
        <f t="shared" si="5"/>
        <v>129390371.5</v>
      </c>
      <c r="N52" s="22">
        <f t="shared" si="12"/>
        <v>0</v>
      </c>
      <c r="O52" s="81">
        <f t="shared" si="6"/>
        <v>129390371.5</v>
      </c>
      <c r="P52" s="23">
        <f t="shared" si="13"/>
        <v>3082644.5</v>
      </c>
      <c r="Q52" s="63">
        <f t="shared" si="14"/>
        <v>2.4405826731408127E-2</v>
      </c>
      <c r="R52" s="66">
        <f t="shared" si="8"/>
        <v>0</v>
      </c>
      <c r="S52" s="54">
        <f t="shared" si="9"/>
        <v>0</v>
      </c>
      <c r="U52" s="1">
        <f t="shared" si="10"/>
        <v>8017</v>
      </c>
      <c r="V52" s="2"/>
      <c r="W52" s="37"/>
    </row>
    <row r="53" spans="1:23" ht="14.4" x14ac:dyDescent="0.55000000000000004">
      <c r="A53" s="1">
        <f t="shared" si="11"/>
        <v>46</v>
      </c>
      <c r="B53" s="83">
        <v>1062</v>
      </c>
      <c r="C53" s="83">
        <v>1062</v>
      </c>
      <c r="D53" s="34" t="s">
        <v>68</v>
      </c>
      <c r="E53" s="46">
        <f>VLOOKUP($B53,[1]work_database_aidandlevy2025!$E$4:$KG$334,284,FALSE)</f>
        <v>1174.2</v>
      </c>
      <c r="F53" s="56">
        <f>VLOOKUP($B53,[1]work_database_aidandlevy2025!$E$4:$KG$334,285,FALSE)</f>
        <v>7826</v>
      </c>
      <c r="G53" s="73">
        <f>VLOOKUP($B53,[1]work_database_aidandlevy2025!$E$4:$KG$334,286,FALSE)</f>
        <v>9189289</v>
      </c>
      <c r="H53" s="56">
        <f>VLOOKUP($B53,[1]work_database_aidandlevy2025!$E$4:$KG$334,287,FALSE)</f>
        <v>78983</v>
      </c>
      <c r="I53" s="73">
        <f t="shared" si="3"/>
        <v>9268272</v>
      </c>
      <c r="J53" s="59">
        <v>1174.2</v>
      </c>
      <c r="K53" s="20">
        <f t="shared" si="0"/>
        <v>8017</v>
      </c>
      <c r="L53" s="20">
        <f t="shared" si="4"/>
        <v>8017</v>
      </c>
      <c r="M53" s="80">
        <f t="shared" si="5"/>
        <v>9413561.4000000004</v>
      </c>
      <c r="N53" s="20">
        <f t="shared" si="12"/>
        <v>0</v>
      </c>
      <c r="O53" s="80">
        <f t="shared" si="6"/>
        <v>9413561.4000000004</v>
      </c>
      <c r="P53" s="21">
        <f t="shared" si="13"/>
        <v>145289.40000000037</v>
      </c>
      <c r="Q53" s="62">
        <f t="shared" si="14"/>
        <v>1.5675996561171312E-2</v>
      </c>
      <c r="R53" s="65">
        <f t="shared" si="8"/>
        <v>0</v>
      </c>
      <c r="S53" s="53">
        <f t="shared" si="9"/>
        <v>0</v>
      </c>
      <c r="U53" s="1">
        <f t="shared" si="10"/>
        <v>8017</v>
      </c>
      <c r="V53" s="2"/>
      <c r="W53" s="37"/>
    </row>
    <row r="54" spans="1:23" ht="14.4" x14ac:dyDescent="0.55000000000000004">
      <c r="A54" s="1">
        <f t="shared" si="11"/>
        <v>47</v>
      </c>
      <c r="B54" s="83">
        <v>1071</v>
      </c>
      <c r="C54" s="83">
        <v>1071</v>
      </c>
      <c r="D54" s="34" t="s">
        <v>69</v>
      </c>
      <c r="E54" s="46">
        <f>VLOOKUP($B54,[1]work_database_aidandlevy2025!$E$4:$KG$334,284,FALSE)</f>
        <v>1330.5</v>
      </c>
      <c r="F54" s="56">
        <f>VLOOKUP($B54,[1]work_database_aidandlevy2025!$E$4:$KG$334,285,FALSE)</f>
        <v>7850</v>
      </c>
      <c r="G54" s="73">
        <f>VLOOKUP($B54,[1]work_database_aidandlevy2025!$E$4:$KG$334,286,FALSE)</f>
        <v>10444425</v>
      </c>
      <c r="H54" s="56">
        <f>VLOOKUP($B54,[1]work_database_aidandlevy2025!$E$4:$KG$334,287,FALSE)</f>
        <v>0</v>
      </c>
      <c r="I54" s="73">
        <f t="shared" si="3"/>
        <v>10444425</v>
      </c>
      <c r="J54" s="59">
        <v>1330.5</v>
      </c>
      <c r="K54" s="20">
        <f t="shared" si="0"/>
        <v>8041</v>
      </c>
      <c r="L54" s="20">
        <f t="shared" si="4"/>
        <v>8041</v>
      </c>
      <c r="M54" s="80">
        <f t="shared" si="5"/>
        <v>10698550.5</v>
      </c>
      <c r="N54" s="20">
        <f t="shared" si="12"/>
        <v>0</v>
      </c>
      <c r="O54" s="80">
        <f t="shared" si="6"/>
        <v>10698550.5</v>
      </c>
      <c r="P54" s="21">
        <f t="shared" si="13"/>
        <v>254125.5</v>
      </c>
      <c r="Q54" s="62">
        <f t="shared" si="14"/>
        <v>2.4331210191082801E-2</v>
      </c>
      <c r="R54" s="65">
        <f t="shared" si="8"/>
        <v>0</v>
      </c>
      <c r="S54" s="53">
        <f t="shared" si="9"/>
        <v>0</v>
      </c>
      <c r="U54" s="1">
        <f t="shared" si="10"/>
        <v>8041</v>
      </c>
      <c r="V54" s="2"/>
      <c r="W54" s="37"/>
    </row>
    <row r="55" spans="1:23" ht="14.4" x14ac:dyDescent="0.55000000000000004">
      <c r="A55" s="1">
        <f t="shared" si="11"/>
        <v>48</v>
      </c>
      <c r="B55" s="83">
        <v>1080</v>
      </c>
      <c r="C55" s="83">
        <v>1080</v>
      </c>
      <c r="D55" s="34" t="s">
        <v>70</v>
      </c>
      <c r="E55" s="46">
        <f>VLOOKUP($B55,[1]work_database_aidandlevy2025!$E$4:$KG$334,284,FALSE)</f>
        <v>467.3</v>
      </c>
      <c r="F55" s="56">
        <f>VLOOKUP($B55,[1]work_database_aidandlevy2025!$E$4:$KG$334,285,FALSE)</f>
        <v>7826</v>
      </c>
      <c r="G55" s="73">
        <f>VLOOKUP($B55,[1]work_database_aidandlevy2025!$E$4:$KG$334,286,FALSE)</f>
        <v>3657090</v>
      </c>
      <c r="H55" s="56">
        <f>VLOOKUP($B55,[1]work_database_aidandlevy2025!$E$4:$KG$334,287,FALSE)</f>
        <v>0</v>
      </c>
      <c r="I55" s="73">
        <f t="shared" si="3"/>
        <v>3657090</v>
      </c>
      <c r="J55" s="59">
        <v>467.3</v>
      </c>
      <c r="K55" s="20">
        <f t="shared" si="0"/>
        <v>8017</v>
      </c>
      <c r="L55" s="20">
        <f t="shared" si="4"/>
        <v>8017</v>
      </c>
      <c r="M55" s="80">
        <f t="shared" si="5"/>
        <v>3746344.1</v>
      </c>
      <c r="N55" s="20">
        <f t="shared" si="12"/>
        <v>0</v>
      </c>
      <c r="O55" s="80">
        <f t="shared" si="6"/>
        <v>3746344.1</v>
      </c>
      <c r="P55" s="21">
        <f t="shared" si="13"/>
        <v>89254.100000000093</v>
      </c>
      <c r="Q55" s="62">
        <f t="shared" si="14"/>
        <v>2.4405770708404797E-2</v>
      </c>
      <c r="R55" s="65">
        <f t="shared" si="8"/>
        <v>0</v>
      </c>
      <c r="S55" s="53">
        <f t="shared" si="9"/>
        <v>0</v>
      </c>
      <c r="U55" s="1">
        <f t="shared" si="10"/>
        <v>8017</v>
      </c>
      <c r="V55" s="2"/>
      <c r="W55" s="37"/>
    </row>
    <row r="56" spans="1:23" ht="14.4" x14ac:dyDescent="0.55000000000000004">
      <c r="A56" s="1">
        <f t="shared" si="11"/>
        <v>49</v>
      </c>
      <c r="B56" s="83">
        <v>1089</v>
      </c>
      <c r="C56" s="83">
        <v>1089</v>
      </c>
      <c r="D56" s="34" t="s">
        <v>71</v>
      </c>
      <c r="E56" s="46">
        <f>VLOOKUP($B56,[1]work_database_aidandlevy2025!$E$4:$KG$334,284,FALSE)</f>
        <v>420.9</v>
      </c>
      <c r="F56" s="56">
        <f>VLOOKUP($B56,[1]work_database_aidandlevy2025!$E$4:$KG$334,285,FALSE)</f>
        <v>7852</v>
      </c>
      <c r="G56" s="73">
        <f>VLOOKUP($B56,[1]work_database_aidandlevy2025!$E$4:$KG$334,286,FALSE)</f>
        <v>3304907</v>
      </c>
      <c r="H56" s="56">
        <f>VLOOKUP($B56,[1]work_database_aidandlevy2025!$E$4:$KG$334,287,FALSE)</f>
        <v>56310</v>
      </c>
      <c r="I56" s="73">
        <f t="shared" si="3"/>
        <v>3361217</v>
      </c>
      <c r="J56" s="59">
        <v>420.9</v>
      </c>
      <c r="K56" s="20">
        <f t="shared" si="0"/>
        <v>8043</v>
      </c>
      <c r="L56" s="20">
        <f t="shared" si="4"/>
        <v>8043</v>
      </c>
      <c r="M56" s="80">
        <f t="shared" si="5"/>
        <v>3385298.6999999997</v>
      </c>
      <c r="N56" s="20">
        <f t="shared" si="12"/>
        <v>0</v>
      </c>
      <c r="O56" s="80">
        <f t="shared" si="6"/>
        <v>3385298.6999999997</v>
      </c>
      <c r="P56" s="21">
        <f t="shared" si="13"/>
        <v>24081.699999999721</v>
      </c>
      <c r="Q56" s="62">
        <f t="shared" si="14"/>
        <v>7.1645775919852005E-3</v>
      </c>
      <c r="R56" s="65">
        <f t="shared" si="8"/>
        <v>0</v>
      </c>
      <c r="S56" s="53">
        <f t="shared" si="9"/>
        <v>0</v>
      </c>
      <c r="U56" s="1">
        <f t="shared" si="10"/>
        <v>8043</v>
      </c>
      <c r="V56" s="2"/>
      <c r="W56" s="37"/>
    </row>
    <row r="57" spans="1:23" ht="14.4" x14ac:dyDescent="0.55000000000000004">
      <c r="A57" s="1">
        <f t="shared" si="11"/>
        <v>50</v>
      </c>
      <c r="B57" s="83">
        <v>1093</v>
      </c>
      <c r="C57" s="83">
        <v>1093</v>
      </c>
      <c r="D57" s="35" t="s">
        <v>73</v>
      </c>
      <c r="E57" s="47">
        <f>VLOOKUP($B57,[1]work_database_aidandlevy2025!$E$4:$KG$334,284,FALSE)</f>
        <v>632.4</v>
      </c>
      <c r="F57" s="57">
        <f>VLOOKUP($B57,[1]work_database_aidandlevy2025!$E$4:$KG$334,285,FALSE)</f>
        <v>7826</v>
      </c>
      <c r="G57" s="74">
        <f>VLOOKUP($B57,[1]work_database_aidandlevy2025!$E$4:$KG$334,286,FALSE)</f>
        <v>4949162</v>
      </c>
      <c r="H57" s="57">
        <f>VLOOKUP($B57,[1]work_database_aidandlevy2025!$E$4:$KG$334,287,FALSE)</f>
        <v>6923</v>
      </c>
      <c r="I57" s="74">
        <f t="shared" si="3"/>
        <v>4956085</v>
      </c>
      <c r="J57" s="60">
        <v>632.4</v>
      </c>
      <c r="K57" s="22">
        <f t="shared" si="0"/>
        <v>8017</v>
      </c>
      <c r="L57" s="22">
        <f t="shared" si="4"/>
        <v>8017</v>
      </c>
      <c r="M57" s="81">
        <f t="shared" si="5"/>
        <v>5069950.8</v>
      </c>
      <c r="N57" s="22">
        <f t="shared" si="12"/>
        <v>0</v>
      </c>
      <c r="O57" s="81">
        <f t="shared" si="6"/>
        <v>5069950.8</v>
      </c>
      <c r="P57" s="23">
        <f t="shared" si="13"/>
        <v>113865.79999999981</v>
      </c>
      <c r="Q57" s="63">
        <f t="shared" si="14"/>
        <v>2.2974948976863759E-2</v>
      </c>
      <c r="R57" s="66">
        <f t="shared" si="8"/>
        <v>0</v>
      </c>
      <c r="S57" s="54">
        <f t="shared" si="9"/>
        <v>0</v>
      </c>
      <c r="U57" s="1">
        <f t="shared" si="10"/>
        <v>8017</v>
      </c>
      <c r="V57" s="2"/>
      <c r="W57" s="37"/>
    </row>
    <row r="58" spans="1:23" ht="14.4" x14ac:dyDescent="0.55000000000000004">
      <c r="A58" s="1">
        <f t="shared" si="11"/>
        <v>51</v>
      </c>
      <c r="B58" s="83">
        <v>1082</v>
      </c>
      <c r="C58" s="83">
        <v>1082</v>
      </c>
      <c r="D58" s="34" t="s">
        <v>72</v>
      </c>
      <c r="E58" s="46">
        <f>VLOOKUP($B58,[1]work_database_aidandlevy2025!$E$4:$KG$334,284,FALSE)</f>
        <v>1472.6</v>
      </c>
      <c r="F58" s="56">
        <f>VLOOKUP($B58,[1]work_database_aidandlevy2025!$E$4:$KG$334,285,FALSE)</f>
        <v>7826</v>
      </c>
      <c r="G58" s="73">
        <f>VLOOKUP($B58,[1]work_database_aidandlevy2025!$E$4:$KG$334,286,FALSE)</f>
        <v>11524568</v>
      </c>
      <c r="H58" s="56">
        <f>VLOOKUP($B58,[1]work_database_aidandlevy2025!$E$4:$KG$334,287,FALSE)</f>
        <v>0</v>
      </c>
      <c r="I58" s="73">
        <f t="shared" si="3"/>
        <v>11524568</v>
      </c>
      <c r="J58" s="59">
        <v>1472.6</v>
      </c>
      <c r="K58" s="20">
        <f t="shared" si="0"/>
        <v>8017</v>
      </c>
      <c r="L58" s="20">
        <f t="shared" si="4"/>
        <v>8017</v>
      </c>
      <c r="M58" s="80">
        <f t="shared" si="5"/>
        <v>11805834.199999999</v>
      </c>
      <c r="N58" s="20">
        <f t="shared" si="12"/>
        <v>0</v>
      </c>
      <c r="O58" s="80">
        <f t="shared" si="6"/>
        <v>11805834.199999999</v>
      </c>
      <c r="P58" s="21">
        <f t="shared" si="13"/>
        <v>281266.19999999925</v>
      </c>
      <c r="Q58" s="62">
        <f t="shared" si="14"/>
        <v>2.4405791175860062E-2</v>
      </c>
      <c r="R58" s="65">
        <f t="shared" si="8"/>
        <v>0</v>
      </c>
      <c r="S58" s="53">
        <f t="shared" si="9"/>
        <v>0</v>
      </c>
      <c r="U58" s="1">
        <f t="shared" si="10"/>
        <v>8017</v>
      </c>
      <c r="V58" s="2"/>
      <c r="W58" s="37"/>
    </row>
    <row r="59" spans="1:23" ht="14.4" x14ac:dyDescent="0.55000000000000004">
      <c r="A59" s="1">
        <f t="shared" si="11"/>
        <v>52</v>
      </c>
      <c r="B59" s="83">
        <v>1079</v>
      </c>
      <c r="C59" s="83">
        <v>1079</v>
      </c>
      <c r="D59" s="34" t="s">
        <v>74</v>
      </c>
      <c r="E59" s="46">
        <f>VLOOKUP($B59,[1]work_database_aidandlevy2025!$E$4:$KG$334,284,FALSE)</f>
        <v>811.5</v>
      </c>
      <c r="F59" s="56">
        <f>VLOOKUP($B59,[1]work_database_aidandlevy2025!$E$4:$KG$334,285,FALSE)</f>
        <v>7826</v>
      </c>
      <c r="G59" s="73">
        <f>VLOOKUP($B59,[1]work_database_aidandlevy2025!$E$4:$KG$334,286,FALSE)</f>
        <v>6350799</v>
      </c>
      <c r="H59" s="56">
        <f>VLOOKUP($B59,[1]work_database_aidandlevy2025!$E$4:$KG$334,287,FALSE)</f>
        <v>0</v>
      </c>
      <c r="I59" s="73">
        <f t="shared" si="3"/>
        <v>6350799</v>
      </c>
      <c r="J59" s="59">
        <v>811.5</v>
      </c>
      <c r="K59" s="20">
        <f t="shared" si="0"/>
        <v>8017</v>
      </c>
      <c r="L59" s="20">
        <f t="shared" si="4"/>
        <v>8017</v>
      </c>
      <c r="M59" s="80">
        <f t="shared" si="5"/>
        <v>6505795.5</v>
      </c>
      <c r="N59" s="20">
        <f t="shared" si="12"/>
        <v>0</v>
      </c>
      <c r="O59" s="80">
        <f t="shared" si="6"/>
        <v>6505795.5</v>
      </c>
      <c r="P59" s="21">
        <f t="shared" si="13"/>
        <v>154996.5</v>
      </c>
      <c r="Q59" s="62">
        <f t="shared" si="14"/>
        <v>2.4405826731408127E-2</v>
      </c>
      <c r="R59" s="65">
        <f t="shared" si="8"/>
        <v>0</v>
      </c>
      <c r="S59" s="53">
        <f t="shared" si="9"/>
        <v>0</v>
      </c>
      <c r="U59" s="1">
        <f t="shared" si="10"/>
        <v>8017</v>
      </c>
      <c r="V59" s="2"/>
      <c r="W59" s="37"/>
    </row>
    <row r="60" spans="1:23" ht="14.4" x14ac:dyDescent="0.55000000000000004">
      <c r="A60" s="1">
        <f t="shared" si="11"/>
        <v>53</v>
      </c>
      <c r="B60" s="83">
        <v>1095</v>
      </c>
      <c r="C60" s="83">
        <v>1095</v>
      </c>
      <c r="D60" s="34" t="s">
        <v>75</v>
      </c>
      <c r="E60" s="46">
        <f>VLOOKUP($B60,[1]work_database_aidandlevy2025!$E$4:$KG$334,284,FALSE)</f>
        <v>759.4</v>
      </c>
      <c r="F60" s="56">
        <f>VLOOKUP($B60,[1]work_database_aidandlevy2025!$E$4:$KG$334,285,FALSE)</f>
        <v>7826</v>
      </c>
      <c r="G60" s="73">
        <f>VLOOKUP($B60,[1]work_database_aidandlevy2025!$E$4:$KG$334,286,FALSE)</f>
        <v>5943064</v>
      </c>
      <c r="H60" s="56">
        <f>VLOOKUP($B60,[1]work_database_aidandlevy2025!$E$4:$KG$334,287,FALSE)</f>
        <v>0</v>
      </c>
      <c r="I60" s="73">
        <f t="shared" si="3"/>
        <v>5943064</v>
      </c>
      <c r="J60" s="59">
        <v>759.4</v>
      </c>
      <c r="K60" s="20">
        <f t="shared" si="0"/>
        <v>8017</v>
      </c>
      <c r="L60" s="20">
        <f t="shared" si="4"/>
        <v>8017</v>
      </c>
      <c r="M60" s="80">
        <f t="shared" si="5"/>
        <v>6088109.7999999998</v>
      </c>
      <c r="N60" s="20">
        <f t="shared" si="12"/>
        <v>0</v>
      </c>
      <c r="O60" s="80">
        <f t="shared" si="6"/>
        <v>6088109.7999999998</v>
      </c>
      <c r="P60" s="21">
        <f t="shared" si="13"/>
        <v>145045.79999999981</v>
      </c>
      <c r="Q60" s="62">
        <f t="shared" si="14"/>
        <v>2.4405895679400359E-2</v>
      </c>
      <c r="R60" s="65">
        <f t="shared" si="8"/>
        <v>0</v>
      </c>
      <c r="S60" s="53">
        <f t="shared" si="9"/>
        <v>0</v>
      </c>
      <c r="U60" s="1">
        <f t="shared" si="10"/>
        <v>8017</v>
      </c>
      <c r="V60" s="2"/>
      <c r="W60" s="37"/>
    </row>
    <row r="61" spans="1:23" ht="14.4" x14ac:dyDescent="0.55000000000000004">
      <c r="A61" s="1">
        <f t="shared" si="11"/>
        <v>54</v>
      </c>
      <c r="B61" s="83">
        <v>4772</v>
      </c>
      <c r="C61" s="83">
        <v>4772</v>
      </c>
      <c r="D61" s="34" t="s">
        <v>76</v>
      </c>
      <c r="E61" s="46">
        <f>VLOOKUP($B61,[1]work_database_aidandlevy2025!$E$4:$KG$334,284,FALSE)</f>
        <v>782.8</v>
      </c>
      <c r="F61" s="56">
        <f>VLOOKUP($B61,[1]work_database_aidandlevy2025!$E$4:$KG$334,285,FALSE)</f>
        <v>7826</v>
      </c>
      <c r="G61" s="73">
        <f>VLOOKUP($B61,[1]work_database_aidandlevy2025!$E$4:$KG$334,286,FALSE)</f>
        <v>6126193</v>
      </c>
      <c r="H61" s="56">
        <f>VLOOKUP($B61,[1]work_database_aidandlevy2025!$E$4:$KG$334,287,FALSE)</f>
        <v>83758</v>
      </c>
      <c r="I61" s="73">
        <f t="shared" si="3"/>
        <v>6209951</v>
      </c>
      <c r="J61" s="59">
        <v>782.8</v>
      </c>
      <c r="K61" s="20">
        <f t="shared" si="0"/>
        <v>8017</v>
      </c>
      <c r="L61" s="20">
        <f t="shared" si="4"/>
        <v>8017</v>
      </c>
      <c r="M61" s="80">
        <f t="shared" si="5"/>
        <v>6275707.5999999996</v>
      </c>
      <c r="N61" s="20">
        <f t="shared" si="12"/>
        <v>0</v>
      </c>
      <c r="O61" s="80">
        <f t="shared" si="6"/>
        <v>6275707.5999999996</v>
      </c>
      <c r="P61" s="21">
        <f t="shared" si="13"/>
        <v>65756.599999999627</v>
      </c>
      <c r="Q61" s="62">
        <f t="shared" si="14"/>
        <v>1.0588908028420775E-2</v>
      </c>
      <c r="R61" s="65">
        <f t="shared" si="8"/>
        <v>0</v>
      </c>
      <c r="S61" s="53">
        <f t="shared" si="9"/>
        <v>0</v>
      </c>
      <c r="U61" s="1">
        <f t="shared" si="10"/>
        <v>8017</v>
      </c>
      <c r="V61" s="2"/>
      <c r="W61" s="37"/>
    </row>
    <row r="62" spans="1:23" ht="14.4" x14ac:dyDescent="0.55000000000000004">
      <c r="A62" s="1">
        <f t="shared" si="11"/>
        <v>55</v>
      </c>
      <c r="B62" s="83">
        <v>1107</v>
      </c>
      <c r="C62" s="83">
        <v>1107</v>
      </c>
      <c r="D62" s="35" t="s">
        <v>77</v>
      </c>
      <c r="E62" s="47">
        <f>VLOOKUP($B62,[1]work_database_aidandlevy2025!$E$4:$KG$334,284,FALSE)</f>
        <v>1310.3</v>
      </c>
      <c r="F62" s="57">
        <f>VLOOKUP($B62,[1]work_database_aidandlevy2025!$E$4:$KG$334,285,FALSE)</f>
        <v>7826</v>
      </c>
      <c r="G62" s="74">
        <f>VLOOKUP($B62,[1]work_database_aidandlevy2025!$E$4:$KG$334,286,FALSE)</f>
        <v>10254408</v>
      </c>
      <c r="H62" s="57">
        <f>VLOOKUP($B62,[1]work_database_aidandlevy2025!$E$4:$KG$334,287,FALSE)</f>
        <v>0</v>
      </c>
      <c r="I62" s="74">
        <f t="shared" si="3"/>
        <v>10254408</v>
      </c>
      <c r="J62" s="60">
        <v>1310.3</v>
      </c>
      <c r="K62" s="22">
        <f t="shared" si="0"/>
        <v>8017</v>
      </c>
      <c r="L62" s="22">
        <f t="shared" si="4"/>
        <v>8017</v>
      </c>
      <c r="M62" s="81">
        <f t="shared" si="5"/>
        <v>10504675.1</v>
      </c>
      <c r="N62" s="22">
        <f t="shared" si="12"/>
        <v>0</v>
      </c>
      <c r="O62" s="81">
        <f t="shared" si="6"/>
        <v>10504675.1</v>
      </c>
      <c r="P62" s="23">
        <f t="shared" si="13"/>
        <v>250267.09999999963</v>
      </c>
      <c r="Q62" s="63">
        <f t="shared" si="14"/>
        <v>2.4405806751594011E-2</v>
      </c>
      <c r="R62" s="66">
        <f t="shared" si="8"/>
        <v>0</v>
      </c>
      <c r="S62" s="54">
        <f t="shared" si="9"/>
        <v>0</v>
      </c>
      <c r="U62" s="1">
        <f t="shared" si="10"/>
        <v>8017</v>
      </c>
      <c r="V62" s="2"/>
      <c r="W62" s="37"/>
    </row>
    <row r="63" spans="1:23" ht="14.4" x14ac:dyDescent="0.55000000000000004">
      <c r="A63" s="1">
        <f t="shared" si="11"/>
        <v>56</v>
      </c>
      <c r="B63" s="83">
        <v>1116</v>
      </c>
      <c r="C63" s="83">
        <v>1116</v>
      </c>
      <c r="D63" s="34" t="s">
        <v>78</v>
      </c>
      <c r="E63" s="46">
        <f>VLOOKUP($B63,[1]work_database_aidandlevy2025!$E$4:$KG$334,284,FALSE)</f>
        <v>1469.4</v>
      </c>
      <c r="F63" s="56">
        <f>VLOOKUP($B63,[1]work_database_aidandlevy2025!$E$4:$KG$334,285,FALSE)</f>
        <v>7851</v>
      </c>
      <c r="G63" s="73">
        <f>VLOOKUP($B63,[1]work_database_aidandlevy2025!$E$4:$KG$334,286,FALSE)</f>
        <v>11536259</v>
      </c>
      <c r="H63" s="56">
        <f>VLOOKUP($B63,[1]work_database_aidandlevy2025!$E$4:$KG$334,287,FALSE)</f>
        <v>0</v>
      </c>
      <c r="I63" s="73">
        <f t="shared" si="3"/>
        <v>11536259</v>
      </c>
      <c r="J63" s="59">
        <v>1469.4</v>
      </c>
      <c r="K63" s="20">
        <f t="shared" si="0"/>
        <v>8042</v>
      </c>
      <c r="L63" s="20">
        <f t="shared" si="4"/>
        <v>8042</v>
      </c>
      <c r="M63" s="80">
        <f t="shared" si="5"/>
        <v>11816914.800000001</v>
      </c>
      <c r="N63" s="20">
        <f t="shared" si="12"/>
        <v>0</v>
      </c>
      <c r="O63" s="80">
        <f t="shared" si="6"/>
        <v>11816914.800000001</v>
      </c>
      <c r="P63" s="21">
        <f t="shared" si="13"/>
        <v>280655.80000000075</v>
      </c>
      <c r="Q63" s="62">
        <f t="shared" si="14"/>
        <v>2.4328146585474612E-2</v>
      </c>
      <c r="R63" s="65">
        <f t="shared" si="8"/>
        <v>0</v>
      </c>
      <c r="S63" s="53">
        <f t="shared" si="9"/>
        <v>0</v>
      </c>
      <c r="U63" s="1">
        <f t="shared" si="10"/>
        <v>8042</v>
      </c>
      <c r="V63" s="2"/>
      <c r="W63" s="37"/>
    </row>
    <row r="64" spans="1:23" ht="14.4" x14ac:dyDescent="0.55000000000000004">
      <c r="A64" s="1">
        <f t="shared" si="11"/>
        <v>57</v>
      </c>
      <c r="B64" s="83">
        <v>1134</v>
      </c>
      <c r="C64" s="83">
        <v>1134</v>
      </c>
      <c r="D64" s="34" t="s">
        <v>79</v>
      </c>
      <c r="E64" s="46">
        <f>VLOOKUP($B64,[1]work_database_aidandlevy2025!$E$4:$KG$334,284,FALSE)</f>
        <v>278.2</v>
      </c>
      <c r="F64" s="56">
        <f>VLOOKUP($B64,[1]work_database_aidandlevy2025!$E$4:$KG$334,285,FALSE)</f>
        <v>7826</v>
      </c>
      <c r="G64" s="73">
        <f>VLOOKUP($B64,[1]work_database_aidandlevy2025!$E$4:$KG$334,286,FALSE)</f>
        <v>2177193</v>
      </c>
      <c r="H64" s="56">
        <f>VLOOKUP($B64,[1]work_database_aidandlevy2025!$E$4:$KG$334,287,FALSE)</f>
        <v>37507</v>
      </c>
      <c r="I64" s="73">
        <f t="shared" si="3"/>
        <v>2214700</v>
      </c>
      <c r="J64" s="59">
        <v>278.2</v>
      </c>
      <c r="K64" s="20">
        <f t="shared" si="0"/>
        <v>8017</v>
      </c>
      <c r="L64" s="20">
        <f t="shared" si="4"/>
        <v>8017</v>
      </c>
      <c r="M64" s="80">
        <f t="shared" si="5"/>
        <v>2230329.4</v>
      </c>
      <c r="N64" s="20">
        <f t="shared" si="12"/>
        <v>0</v>
      </c>
      <c r="O64" s="80">
        <f t="shared" si="6"/>
        <v>2230329.4</v>
      </c>
      <c r="P64" s="21">
        <f t="shared" si="13"/>
        <v>15629.399999999907</v>
      </c>
      <c r="Q64" s="62">
        <f t="shared" si="14"/>
        <v>7.0571183455998138E-3</v>
      </c>
      <c r="R64" s="65">
        <f t="shared" si="8"/>
        <v>0</v>
      </c>
      <c r="S64" s="53">
        <f t="shared" si="9"/>
        <v>0</v>
      </c>
      <c r="U64" s="1">
        <f t="shared" si="10"/>
        <v>8017</v>
      </c>
      <c r="V64" s="2"/>
      <c r="W64" s="37"/>
    </row>
    <row r="65" spans="1:23" ht="14.4" x14ac:dyDescent="0.55000000000000004">
      <c r="A65" s="1">
        <f t="shared" si="11"/>
        <v>58</v>
      </c>
      <c r="B65" s="83">
        <v>1152</v>
      </c>
      <c r="C65" s="83">
        <v>1152</v>
      </c>
      <c r="D65" s="34" t="s">
        <v>80</v>
      </c>
      <c r="E65" s="46">
        <f>VLOOKUP($B65,[1]work_database_aidandlevy2025!$E$4:$KG$334,284,FALSE)</f>
        <v>1039.3</v>
      </c>
      <c r="F65" s="56">
        <f>VLOOKUP($B65,[1]work_database_aidandlevy2025!$E$4:$KG$334,285,FALSE)</f>
        <v>7842</v>
      </c>
      <c r="G65" s="73">
        <f>VLOOKUP($B65,[1]work_database_aidandlevy2025!$E$4:$KG$334,286,FALSE)</f>
        <v>8150191</v>
      </c>
      <c r="H65" s="56">
        <f>VLOOKUP($B65,[1]work_database_aidandlevy2025!$E$4:$KG$334,287,FALSE)</f>
        <v>0</v>
      </c>
      <c r="I65" s="73">
        <f t="shared" si="3"/>
        <v>8150191</v>
      </c>
      <c r="J65" s="59">
        <v>1039.3</v>
      </c>
      <c r="K65" s="20">
        <f t="shared" si="0"/>
        <v>8033</v>
      </c>
      <c r="L65" s="20">
        <f t="shared" si="4"/>
        <v>8033</v>
      </c>
      <c r="M65" s="80">
        <f t="shared" si="5"/>
        <v>8348696.8999999994</v>
      </c>
      <c r="N65" s="20">
        <f t="shared" si="12"/>
        <v>0</v>
      </c>
      <c r="O65" s="80">
        <f t="shared" si="6"/>
        <v>8348696.8999999994</v>
      </c>
      <c r="P65" s="21">
        <f t="shared" si="13"/>
        <v>198505.89999999944</v>
      </c>
      <c r="Q65" s="62">
        <f t="shared" si="14"/>
        <v>2.4355981350621038E-2</v>
      </c>
      <c r="R65" s="65">
        <f t="shared" si="8"/>
        <v>0</v>
      </c>
      <c r="S65" s="53">
        <f t="shared" si="9"/>
        <v>0</v>
      </c>
      <c r="U65" s="1">
        <f t="shared" si="10"/>
        <v>8033</v>
      </c>
      <c r="V65" s="2"/>
      <c r="W65" s="37"/>
    </row>
    <row r="66" spans="1:23" ht="14.4" x14ac:dyDescent="0.55000000000000004">
      <c r="A66" s="1">
        <f t="shared" si="11"/>
        <v>59</v>
      </c>
      <c r="B66" s="83">
        <v>1197</v>
      </c>
      <c r="C66" s="83">
        <v>1197</v>
      </c>
      <c r="D66" s="34" t="s">
        <v>81</v>
      </c>
      <c r="E66" s="46">
        <f>VLOOKUP($B66,[1]work_database_aidandlevy2025!$E$4:$KG$334,284,FALSE)</f>
        <v>958.7</v>
      </c>
      <c r="F66" s="56">
        <f>VLOOKUP($B66,[1]work_database_aidandlevy2025!$E$4:$KG$334,285,FALSE)</f>
        <v>7826</v>
      </c>
      <c r="G66" s="73">
        <f>VLOOKUP($B66,[1]work_database_aidandlevy2025!$E$4:$KG$334,286,FALSE)</f>
        <v>7502786</v>
      </c>
      <c r="H66" s="56">
        <f>VLOOKUP($B66,[1]work_database_aidandlevy2025!$E$4:$KG$334,287,FALSE)</f>
        <v>124511</v>
      </c>
      <c r="I66" s="73">
        <f t="shared" si="3"/>
        <v>7627297</v>
      </c>
      <c r="J66" s="59">
        <v>958.7</v>
      </c>
      <c r="K66" s="20">
        <f t="shared" si="0"/>
        <v>8017</v>
      </c>
      <c r="L66" s="20">
        <f t="shared" si="4"/>
        <v>8017</v>
      </c>
      <c r="M66" s="80">
        <f t="shared" si="5"/>
        <v>7685897.9000000004</v>
      </c>
      <c r="N66" s="20">
        <f t="shared" si="12"/>
        <v>0</v>
      </c>
      <c r="O66" s="80">
        <f t="shared" si="6"/>
        <v>7685897.9000000004</v>
      </c>
      <c r="P66" s="21">
        <f t="shared" si="13"/>
        <v>58600.900000000373</v>
      </c>
      <c r="Q66" s="62">
        <f t="shared" si="14"/>
        <v>7.6830494472681964E-3</v>
      </c>
      <c r="R66" s="65">
        <f t="shared" si="8"/>
        <v>0</v>
      </c>
      <c r="S66" s="53">
        <f t="shared" si="9"/>
        <v>0</v>
      </c>
      <c r="U66" s="1">
        <f t="shared" si="10"/>
        <v>8017</v>
      </c>
      <c r="V66" s="2"/>
      <c r="W66" s="37"/>
    </row>
    <row r="67" spans="1:23" ht="14.4" x14ac:dyDescent="0.55000000000000004">
      <c r="A67" s="1">
        <f t="shared" si="11"/>
        <v>60</v>
      </c>
      <c r="B67" s="83">
        <v>1206</v>
      </c>
      <c r="C67" s="83">
        <v>1206</v>
      </c>
      <c r="D67" s="35" t="s">
        <v>82</v>
      </c>
      <c r="E67" s="47">
        <f>VLOOKUP($B67,[1]work_database_aidandlevy2025!$E$4:$KG$334,284,FALSE)</f>
        <v>975.6</v>
      </c>
      <c r="F67" s="57">
        <f>VLOOKUP($B67,[1]work_database_aidandlevy2025!$E$4:$KG$334,285,FALSE)</f>
        <v>7826</v>
      </c>
      <c r="G67" s="74">
        <f>VLOOKUP($B67,[1]work_database_aidandlevy2025!$E$4:$KG$334,286,FALSE)</f>
        <v>7635046</v>
      </c>
      <c r="H67" s="57">
        <f>VLOOKUP($B67,[1]work_database_aidandlevy2025!$E$4:$KG$334,287,FALSE)</f>
        <v>161900</v>
      </c>
      <c r="I67" s="74">
        <f t="shared" si="3"/>
        <v>7796946</v>
      </c>
      <c r="J67" s="60">
        <v>975.6</v>
      </c>
      <c r="K67" s="22">
        <f t="shared" si="0"/>
        <v>8017</v>
      </c>
      <c r="L67" s="22">
        <f t="shared" si="4"/>
        <v>8017</v>
      </c>
      <c r="M67" s="81">
        <f t="shared" si="5"/>
        <v>7821385.2000000002</v>
      </c>
      <c r="N67" s="22">
        <f t="shared" si="12"/>
        <v>0</v>
      </c>
      <c r="O67" s="81">
        <f t="shared" si="6"/>
        <v>7821385.2000000002</v>
      </c>
      <c r="P67" s="23">
        <f t="shared" si="13"/>
        <v>24439.200000000186</v>
      </c>
      <c r="Q67" s="63">
        <f t="shared" si="14"/>
        <v>3.1344580301056577E-3</v>
      </c>
      <c r="R67" s="66">
        <f t="shared" si="8"/>
        <v>0</v>
      </c>
      <c r="S67" s="54">
        <f t="shared" si="9"/>
        <v>0</v>
      </c>
      <c r="U67" s="1">
        <f t="shared" si="10"/>
        <v>8017</v>
      </c>
      <c r="V67" s="2"/>
      <c r="W67" s="37"/>
    </row>
    <row r="68" spans="1:23" ht="14.4" x14ac:dyDescent="0.55000000000000004">
      <c r="A68" s="1">
        <f t="shared" si="11"/>
        <v>61</v>
      </c>
      <c r="B68" s="83">
        <v>1211</v>
      </c>
      <c r="C68" s="83">
        <v>1211</v>
      </c>
      <c r="D68" s="34" t="s">
        <v>83</v>
      </c>
      <c r="E68" s="46">
        <f>VLOOKUP($B68,[1]work_database_aidandlevy2025!$E$4:$KG$334,284,FALSE)</f>
        <v>1429.1</v>
      </c>
      <c r="F68" s="56">
        <f>VLOOKUP($B68,[1]work_database_aidandlevy2025!$E$4:$KG$334,285,FALSE)</f>
        <v>7826</v>
      </c>
      <c r="G68" s="73">
        <f>VLOOKUP($B68,[1]work_database_aidandlevy2025!$E$4:$KG$334,286,FALSE)</f>
        <v>11184137</v>
      </c>
      <c r="H68" s="56">
        <f>VLOOKUP($B68,[1]work_database_aidandlevy2025!$E$4:$KG$334,287,FALSE)</f>
        <v>0</v>
      </c>
      <c r="I68" s="73">
        <f t="shared" si="3"/>
        <v>11184137</v>
      </c>
      <c r="J68" s="59">
        <v>1429.1</v>
      </c>
      <c r="K68" s="20">
        <f t="shared" si="0"/>
        <v>8017</v>
      </c>
      <c r="L68" s="20">
        <f t="shared" si="4"/>
        <v>8017</v>
      </c>
      <c r="M68" s="80">
        <f t="shared" si="5"/>
        <v>11457094.699999999</v>
      </c>
      <c r="N68" s="20">
        <f t="shared" si="12"/>
        <v>0</v>
      </c>
      <c r="O68" s="80">
        <f t="shared" si="6"/>
        <v>11457094.699999999</v>
      </c>
      <c r="P68" s="21">
        <f t="shared" si="13"/>
        <v>272957.69999999925</v>
      </c>
      <c r="Q68" s="62">
        <f t="shared" si="14"/>
        <v>2.4405790093594101E-2</v>
      </c>
      <c r="R68" s="65">
        <f t="shared" si="8"/>
        <v>0</v>
      </c>
      <c r="S68" s="53">
        <f t="shared" si="9"/>
        <v>0</v>
      </c>
      <c r="U68" s="1">
        <f t="shared" si="10"/>
        <v>8017</v>
      </c>
      <c r="V68" s="2"/>
      <c r="W68" s="37"/>
    </row>
    <row r="69" spans="1:23" ht="14.4" x14ac:dyDescent="0.55000000000000004">
      <c r="A69" s="1">
        <f t="shared" si="11"/>
        <v>62</v>
      </c>
      <c r="B69" s="83">
        <v>1215</v>
      </c>
      <c r="C69" s="83">
        <v>1215</v>
      </c>
      <c r="D69" s="34" t="s">
        <v>84</v>
      </c>
      <c r="E69" s="46">
        <f>VLOOKUP($B69,[1]work_database_aidandlevy2025!$E$4:$KG$334,284,FALSE)</f>
        <v>280.60000000000002</v>
      </c>
      <c r="F69" s="56">
        <f>VLOOKUP($B69,[1]work_database_aidandlevy2025!$E$4:$KG$334,285,FALSE)</f>
        <v>7826</v>
      </c>
      <c r="G69" s="73">
        <f>VLOOKUP($B69,[1]work_database_aidandlevy2025!$E$4:$KG$334,286,FALSE)</f>
        <v>2195976</v>
      </c>
      <c r="H69" s="56">
        <f>VLOOKUP($B69,[1]work_database_aidandlevy2025!$E$4:$KG$334,287,FALSE)</f>
        <v>35689</v>
      </c>
      <c r="I69" s="73">
        <f t="shared" si="3"/>
        <v>2231665</v>
      </c>
      <c r="J69" s="59">
        <v>280.60000000000002</v>
      </c>
      <c r="K69" s="20">
        <f t="shared" si="0"/>
        <v>8017</v>
      </c>
      <c r="L69" s="20">
        <f t="shared" si="4"/>
        <v>8017</v>
      </c>
      <c r="M69" s="80">
        <f t="shared" si="5"/>
        <v>2249570.2000000002</v>
      </c>
      <c r="N69" s="20">
        <f t="shared" si="12"/>
        <v>0</v>
      </c>
      <c r="O69" s="80">
        <f t="shared" si="6"/>
        <v>2249570.2000000002</v>
      </c>
      <c r="P69" s="21">
        <f t="shared" si="13"/>
        <v>17905.200000000186</v>
      </c>
      <c r="Q69" s="62">
        <f t="shared" si="14"/>
        <v>8.0232472167642479E-3</v>
      </c>
      <c r="R69" s="65">
        <f t="shared" si="8"/>
        <v>0</v>
      </c>
      <c r="S69" s="53">
        <f t="shared" si="9"/>
        <v>0</v>
      </c>
      <c r="U69" s="1">
        <f t="shared" si="10"/>
        <v>8017</v>
      </c>
      <c r="V69" s="2"/>
      <c r="W69" s="37"/>
    </row>
    <row r="70" spans="1:23" ht="14.4" x14ac:dyDescent="0.55000000000000004">
      <c r="A70" s="1">
        <f t="shared" si="11"/>
        <v>63</v>
      </c>
      <c r="B70" s="83">
        <v>1218</v>
      </c>
      <c r="C70" s="83">
        <v>1218</v>
      </c>
      <c r="D70" s="34" t="s">
        <v>85</v>
      </c>
      <c r="E70" s="46">
        <f>VLOOKUP($B70,[1]work_database_aidandlevy2025!$E$4:$KG$334,284,FALSE)</f>
        <v>265</v>
      </c>
      <c r="F70" s="56">
        <f>VLOOKUP($B70,[1]work_database_aidandlevy2025!$E$4:$KG$334,285,FALSE)</f>
        <v>7919</v>
      </c>
      <c r="G70" s="73">
        <f>VLOOKUP($B70,[1]work_database_aidandlevy2025!$E$4:$KG$334,286,FALSE)</f>
        <v>2098535</v>
      </c>
      <c r="H70" s="56">
        <f>VLOOKUP($B70,[1]work_database_aidandlevy2025!$E$4:$KG$334,287,FALSE)</f>
        <v>165777</v>
      </c>
      <c r="I70" s="73">
        <f t="shared" si="3"/>
        <v>2264312</v>
      </c>
      <c r="J70" s="59">
        <v>265</v>
      </c>
      <c r="K70" s="20">
        <f t="shared" si="0"/>
        <v>8110</v>
      </c>
      <c r="L70" s="20">
        <f t="shared" si="4"/>
        <v>8110</v>
      </c>
      <c r="M70" s="80">
        <f t="shared" si="5"/>
        <v>2149150</v>
      </c>
      <c r="N70" s="20">
        <f t="shared" si="12"/>
        <v>0</v>
      </c>
      <c r="O70" s="80">
        <f t="shared" si="6"/>
        <v>2149150</v>
      </c>
      <c r="P70" s="21">
        <f t="shared" si="13"/>
        <v>-115162</v>
      </c>
      <c r="Q70" s="62">
        <f t="shared" si="14"/>
        <v>-5.0859598853868197E-2</v>
      </c>
      <c r="R70" s="65">
        <f t="shared" si="8"/>
        <v>0</v>
      </c>
      <c r="S70" s="53">
        <f t="shared" si="9"/>
        <v>0</v>
      </c>
      <c r="U70" s="1">
        <f t="shared" si="10"/>
        <v>8110</v>
      </c>
      <c r="V70" s="2"/>
      <c r="W70" s="37"/>
    </row>
    <row r="71" spans="1:23" ht="14.4" x14ac:dyDescent="0.55000000000000004">
      <c r="A71" s="1">
        <f t="shared" si="11"/>
        <v>64</v>
      </c>
      <c r="B71" s="83">
        <v>2763</v>
      </c>
      <c r="C71" s="83">
        <v>2763</v>
      </c>
      <c r="D71" s="34" t="s">
        <v>86</v>
      </c>
      <c r="E71" s="46">
        <f>VLOOKUP($B71,[1]work_database_aidandlevy2025!$E$4:$KG$334,284,FALSE)</f>
        <v>628</v>
      </c>
      <c r="F71" s="56">
        <f>VLOOKUP($B71,[1]work_database_aidandlevy2025!$E$4:$KG$334,285,FALSE)</f>
        <v>7883</v>
      </c>
      <c r="G71" s="73">
        <f>VLOOKUP($B71,[1]work_database_aidandlevy2025!$E$4:$KG$334,286,FALSE)</f>
        <v>4950524</v>
      </c>
      <c r="H71" s="56">
        <f>VLOOKUP($B71,[1]work_database_aidandlevy2025!$E$4:$KG$334,287,FALSE)</f>
        <v>36346</v>
      </c>
      <c r="I71" s="73">
        <f t="shared" si="3"/>
        <v>4986870</v>
      </c>
      <c r="J71" s="59">
        <v>628</v>
      </c>
      <c r="K71" s="20">
        <f t="shared" si="0"/>
        <v>8074</v>
      </c>
      <c r="L71" s="20">
        <f t="shared" si="4"/>
        <v>8074</v>
      </c>
      <c r="M71" s="80">
        <f t="shared" si="5"/>
        <v>5070472</v>
      </c>
      <c r="N71" s="20">
        <f t="shared" si="12"/>
        <v>0</v>
      </c>
      <c r="O71" s="80">
        <f t="shared" si="6"/>
        <v>5070472</v>
      </c>
      <c r="P71" s="21">
        <f t="shared" si="13"/>
        <v>83602</v>
      </c>
      <c r="Q71" s="62">
        <f t="shared" si="14"/>
        <v>1.676442337578481E-2</v>
      </c>
      <c r="R71" s="65">
        <f t="shared" si="8"/>
        <v>0</v>
      </c>
      <c r="S71" s="53">
        <f t="shared" si="9"/>
        <v>0</v>
      </c>
      <c r="U71" s="1">
        <f t="shared" si="10"/>
        <v>8074</v>
      </c>
      <c r="V71" s="2"/>
      <c r="W71" s="37"/>
    </row>
    <row r="72" spans="1:23" ht="14.4" x14ac:dyDescent="0.55000000000000004">
      <c r="A72" s="1">
        <f t="shared" si="11"/>
        <v>65</v>
      </c>
      <c r="B72" s="83">
        <v>1221</v>
      </c>
      <c r="C72" s="83">
        <v>1221</v>
      </c>
      <c r="D72" s="35" t="s">
        <v>87</v>
      </c>
      <c r="E72" s="47">
        <f>VLOOKUP($B72,[1]work_database_aidandlevy2025!$E$4:$KG$334,284,FALSE)</f>
        <v>3035.9</v>
      </c>
      <c r="F72" s="57">
        <f>VLOOKUP($B72,[1]work_database_aidandlevy2025!$E$4:$KG$334,285,FALSE)</f>
        <v>7827</v>
      </c>
      <c r="G72" s="74">
        <f>VLOOKUP($B72,[1]work_database_aidandlevy2025!$E$4:$KG$334,286,FALSE)</f>
        <v>23761989</v>
      </c>
      <c r="H72" s="57">
        <f>VLOOKUP($B72,[1]work_database_aidandlevy2025!$E$4:$KG$334,287,FALSE)</f>
        <v>0</v>
      </c>
      <c r="I72" s="74">
        <f t="shared" si="3"/>
        <v>23761989</v>
      </c>
      <c r="J72" s="60">
        <v>3035.9</v>
      </c>
      <c r="K72" s="22">
        <f t="shared" ref="K72:K135" si="15">ROUND(F72+$G$2,0)+T72</f>
        <v>8018</v>
      </c>
      <c r="L72" s="22">
        <f t="shared" si="4"/>
        <v>8018</v>
      </c>
      <c r="M72" s="81">
        <f t="shared" si="5"/>
        <v>24341846.199999999</v>
      </c>
      <c r="N72" s="22">
        <f t="shared" ref="N72:N83" si="16">MAX((G72*1.01)-M72,0)</f>
        <v>0</v>
      </c>
      <c r="O72" s="81">
        <f t="shared" si="6"/>
        <v>24341846.199999999</v>
      </c>
      <c r="P72" s="23">
        <f t="shared" ref="P72:P83" si="17">O72-I72</f>
        <v>579857.19999999925</v>
      </c>
      <c r="Q72" s="63">
        <f t="shared" ref="Q72:Q83" si="18">P72/I72</f>
        <v>2.4402721506183646E-2</v>
      </c>
      <c r="R72" s="66">
        <f t="shared" ref="R72:R135" si="19">J72-E72</f>
        <v>0</v>
      </c>
      <c r="S72" s="54">
        <f t="shared" ref="S72:S135" si="20">R72/E72</f>
        <v>0</v>
      </c>
      <c r="U72" s="1">
        <f t="shared" si="10"/>
        <v>8018</v>
      </c>
      <c r="V72" s="2"/>
      <c r="W72" s="37"/>
    </row>
    <row r="73" spans="1:23" ht="14.4" x14ac:dyDescent="0.55000000000000004">
      <c r="A73" s="1">
        <f t="shared" si="11"/>
        <v>66</v>
      </c>
      <c r="B73" s="83">
        <v>1233</v>
      </c>
      <c r="C73" s="83">
        <v>1233</v>
      </c>
      <c r="D73" s="34" t="s">
        <v>88</v>
      </c>
      <c r="E73" s="46">
        <f>VLOOKUP($B73,[1]work_database_aidandlevy2025!$E$4:$KG$334,284,FALSE)</f>
        <v>1159.2</v>
      </c>
      <c r="F73" s="56">
        <f>VLOOKUP($B73,[1]work_database_aidandlevy2025!$E$4:$KG$334,285,FALSE)</f>
        <v>7826</v>
      </c>
      <c r="G73" s="73">
        <f>VLOOKUP($B73,[1]work_database_aidandlevy2025!$E$4:$KG$334,286,FALSE)</f>
        <v>9071899</v>
      </c>
      <c r="H73" s="56">
        <f>VLOOKUP($B73,[1]work_database_aidandlevy2025!$E$4:$KG$334,287,FALSE)</f>
        <v>0</v>
      </c>
      <c r="I73" s="73">
        <f t="shared" ref="I73:I136" si="21">G73+H73</f>
        <v>9071899</v>
      </c>
      <c r="J73" s="59">
        <v>1159.2</v>
      </c>
      <c r="K73" s="20">
        <f t="shared" si="15"/>
        <v>8017</v>
      </c>
      <c r="L73" s="20">
        <f t="shared" ref="L73:L136" si="22">U73</f>
        <v>8017</v>
      </c>
      <c r="M73" s="80">
        <f t="shared" ref="M73:M136" si="23">J73*L73</f>
        <v>9293306.4000000004</v>
      </c>
      <c r="N73" s="20">
        <f t="shared" si="16"/>
        <v>0</v>
      </c>
      <c r="O73" s="80">
        <f t="shared" ref="O73:O136" si="24">M73+N73</f>
        <v>9293306.4000000004</v>
      </c>
      <c r="P73" s="21">
        <f t="shared" si="17"/>
        <v>221407.40000000037</v>
      </c>
      <c r="Q73" s="62">
        <f t="shared" si="18"/>
        <v>2.4405849315562306E-2</v>
      </c>
      <c r="R73" s="65">
        <f t="shared" si="19"/>
        <v>0</v>
      </c>
      <c r="S73" s="53">
        <f t="shared" si="20"/>
        <v>0</v>
      </c>
      <c r="U73" s="1">
        <f t="shared" ref="U73:U136" si="25">IF(K73&lt;=7048,7048,K73)</f>
        <v>8017</v>
      </c>
      <c r="V73" s="2"/>
      <c r="W73" s="37"/>
    </row>
    <row r="74" spans="1:23" ht="14.4" x14ac:dyDescent="0.55000000000000004">
      <c r="A74" s="1">
        <f t="shared" ref="A74:A137" si="26">A73+1</f>
        <v>67</v>
      </c>
      <c r="B74" s="83">
        <v>1278</v>
      </c>
      <c r="C74" s="83">
        <v>1278</v>
      </c>
      <c r="D74" s="34" t="s">
        <v>89</v>
      </c>
      <c r="E74" s="46">
        <f>VLOOKUP($B74,[1]work_database_aidandlevy2025!$E$4:$KG$334,284,FALSE)</f>
        <v>3558.4</v>
      </c>
      <c r="F74" s="56">
        <f>VLOOKUP($B74,[1]work_database_aidandlevy2025!$E$4:$KG$334,285,FALSE)</f>
        <v>7837</v>
      </c>
      <c r="G74" s="73">
        <f>VLOOKUP($B74,[1]work_database_aidandlevy2025!$E$4:$KG$334,286,FALSE)</f>
        <v>27887181</v>
      </c>
      <c r="H74" s="56">
        <f>VLOOKUP($B74,[1]work_database_aidandlevy2025!$E$4:$KG$334,287,FALSE)</f>
        <v>0</v>
      </c>
      <c r="I74" s="73">
        <f t="shared" si="21"/>
        <v>27887181</v>
      </c>
      <c r="J74" s="59">
        <v>3558.4</v>
      </c>
      <c r="K74" s="20">
        <f t="shared" si="15"/>
        <v>8028</v>
      </c>
      <c r="L74" s="20">
        <f t="shared" si="22"/>
        <v>8028</v>
      </c>
      <c r="M74" s="80">
        <f t="shared" si="23"/>
        <v>28566835.199999999</v>
      </c>
      <c r="N74" s="20">
        <f t="shared" si="16"/>
        <v>0</v>
      </c>
      <c r="O74" s="80">
        <f t="shared" si="24"/>
        <v>28566835.199999999</v>
      </c>
      <c r="P74" s="21">
        <f t="shared" si="17"/>
        <v>679654.19999999925</v>
      </c>
      <c r="Q74" s="62">
        <f t="shared" si="18"/>
        <v>2.4371563407574227E-2</v>
      </c>
      <c r="R74" s="65">
        <f t="shared" si="19"/>
        <v>0</v>
      </c>
      <c r="S74" s="53">
        <f t="shared" si="20"/>
        <v>0</v>
      </c>
      <c r="U74" s="1">
        <f t="shared" si="25"/>
        <v>8028</v>
      </c>
      <c r="V74" s="2"/>
      <c r="W74" s="37"/>
    </row>
    <row r="75" spans="1:23" ht="14.4" x14ac:dyDescent="0.55000000000000004">
      <c r="A75" s="1">
        <f t="shared" si="26"/>
        <v>68</v>
      </c>
      <c r="B75" s="83">
        <v>1332</v>
      </c>
      <c r="C75" s="83">
        <v>1332</v>
      </c>
      <c r="D75" s="34" t="s">
        <v>90</v>
      </c>
      <c r="E75" s="46">
        <f>VLOOKUP($B75,[1]work_database_aidandlevy2025!$E$4:$KG$334,284,FALSE)</f>
        <v>710.6</v>
      </c>
      <c r="F75" s="56">
        <f>VLOOKUP($B75,[1]work_database_aidandlevy2025!$E$4:$KG$334,285,FALSE)</f>
        <v>7826</v>
      </c>
      <c r="G75" s="73">
        <f>VLOOKUP($B75,[1]work_database_aidandlevy2025!$E$4:$KG$334,286,FALSE)</f>
        <v>5561156</v>
      </c>
      <c r="H75" s="56">
        <f>VLOOKUP($B75,[1]work_database_aidandlevy2025!$E$4:$KG$334,287,FALSE)</f>
        <v>0</v>
      </c>
      <c r="I75" s="73">
        <f t="shared" si="21"/>
        <v>5561156</v>
      </c>
      <c r="J75" s="59">
        <v>710.6</v>
      </c>
      <c r="K75" s="20">
        <f t="shared" si="15"/>
        <v>8017</v>
      </c>
      <c r="L75" s="20">
        <f t="shared" si="22"/>
        <v>8017</v>
      </c>
      <c r="M75" s="80">
        <f t="shared" si="23"/>
        <v>5696880.2000000002</v>
      </c>
      <c r="N75" s="20">
        <f t="shared" si="16"/>
        <v>0</v>
      </c>
      <c r="O75" s="80">
        <f t="shared" si="24"/>
        <v>5696880.2000000002</v>
      </c>
      <c r="P75" s="21">
        <f t="shared" si="17"/>
        <v>135724.20000000019</v>
      </c>
      <c r="Q75" s="62">
        <f t="shared" si="18"/>
        <v>2.4405753048466934E-2</v>
      </c>
      <c r="R75" s="65">
        <f t="shared" si="19"/>
        <v>0</v>
      </c>
      <c r="S75" s="53">
        <f t="shared" si="20"/>
        <v>0</v>
      </c>
      <c r="U75" s="1">
        <f t="shared" si="25"/>
        <v>8017</v>
      </c>
      <c r="V75" s="2"/>
      <c r="W75" s="37"/>
    </row>
    <row r="76" spans="1:23" ht="14.4" x14ac:dyDescent="0.55000000000000004">
      <c r="A76" s="1">
        <f t="shared" si="26"/>
        <v>69</v>
      </c>
      <c r="B76" s="83">
        <v>1337</v>
      </c>
      <c r="C76" s="83">
        <v>1337</v>
      </c>
      <c r="D76" s="34" t="s">
        <v>91</v>
      </c>
      <c r="E76" s="46">
        <f>VLOOKUP($B76,[1]work_database_aidandlevy2025!$E$4:$KG$334,284,FALSE)</f>
        <v>5075.2</v>
      </c>
      <c r="F76" s="56">
        <f>VLOOKUP($B76,[1]work_database_aidandlevy2025!$E$4:$KG$334,285,FALSE)</f>
        <v>7826</v>
      </c>
      <c r="G76" s="73">
        <f>VLOOKUP($B76,[1]work_database_aidandlevy2025!$E$4:$KG$334,286,FALSE)</f>
        <v>39718515</v>
      </c>
      <c r="H76" s="56">
        <f>VLOOKUP($B76,[1]work_database_aidandlevy2025!$E$4:$KG$334,287,FALSE)</f>
        <v>0</v>
      </c>
      <c r="I76" s="73">
        <f t="shared" si="21"/>
        <v>39718515</v>
      </c>
      <c r="J76" s="59">
        <v>5075.2</v>
      </c>
      <c r="K76" s="20">
        <f t="shared" si="15"/>
        <v>8017</v>
      </c>
      <c r="L76" s="20">
        <f t="shared" si="22"/>
        <v>8017</v>
      </c>
      <c r="M76" s="80">
        <f t="shared" si="23"/>
        <v>40687878.399999999</v>
      </c>
      <c r="N76" s="20">
        <f t="shared" si="16"/>
        <v>0</v>
      </c>
      <c r="O76" s="80">
        <f t="shared" si="24"/>
        <v>40687878.399999999</v>
      </c>
      <c r="P76" s="21">
        <f t="shared" si="17"/>
        <v>969363.39999999851</v>
      </c>
      <c r="Q76" s="62">
        <f t="shared" si="18"/>
        <v>2.440583188973703E-2</v>
      </c>
      <c r="R76" s="65">
        <f t="shared" si="19"/>
        <v>0</v>
      </c>
      <c r="S76" s="53">
        <f t="shared" si="20"/>
        <v>0</v>
      </c>
      <c r="U76" s="1">
        <f t="shared" si="25"/>
        <v>8017</v>
      </c>
      <c r="V76" s="2"/>
      <c r="W76" s="37"/>
    </row>
    <row r="77" spans="1:23" ht="14.4" x14ac:dyDescent="0.55000000000000004">
      <c r="A77" s="1">
        <f t="shared" si="26"/>
        <v>70</v>
      </c>
      <c r="B77" s="83">
        <v>1350</v>
      </c>
      <c r="C77" s="83">
        <v>1350</v>
      </c>
      <c r="D77" s="35" t="s">
        <v>92</v>
      </c>
      <c r="E77" s="47">
        <f>VLOOKUP($B77,[1]work_database_aidandlevy2025!$E$4:$KG$334,284,FALSE)</f>
        <v>441.7</v>
      </c>
      <c r="F77" s="57">
        <f>VLOOKUP($B77,[1]work_database_aidandlevy2025!$E$4:$KG$334,285,FALSE)</f>
        <v>7826</v>
      </c>
      <c r="G77" s="74">
        <f>VLOOKUP($B77,[1]work_database_aidandlevy2025!$E$4:$KG$334,286,FALSE)</f>
        <v>3456744</v>
      </c>
      <c r="H77" s="57">
        <f>VLOOKUP($B77,[1]work_database_aidandlevy2025!$E$4:$KG$334,287,FALSE)</f>
        <v>120552</v>
      </c>
      <c r="I77" s="74">
        <f t="shared" si="21"/>
        <v>3577296</v>
      </c>
      <c r="J77" s="60">
        <v>441.7</v>
      </c>
      <c r="K77" s="22">
        <f t="shared" si="15"/>
        <v>8017</v>
      </c>
      <c r="L77" s="22">
        <f t="shared" si="22"/>
        <v>8017</v>
      </c>
      <c r="M77" s="81">
        <f t="shared" si="23"/>
        <v>3541108.9</v>
      </c>
      <c r="N77" s="22">
        <f t="shared" si="16"/>
        <v>0</v>
      </c>
      <c r="O77" s="81">
        <f t="shared" si="24"/>
        <v>3541108.9</v>
      </c>
      <c r="P77" s="23">
        <f t="shared" si="17"/>
        <v>-36187.100000000093</v>
      </c>
      <c r="Q77" s="63">
        <f t="shared" si="18"/>
        <v>-1.0115769005416407E-2</v>
      </c>
      <c r="R77" s="66">
        <f t="shared" si="19"/>
        <v>0</v>
      </c>
      <c r="S77" s="54">
        <f t="shared" si="20"/>
        <v>0</v>
      </c>
      <c r="U77" s="1">
        <f t="shared" si="25"/>
        <v>8017</v>
      </c>
      <c r="V77" s="2"/>
      <c r="W77" s="37"/>
    </row>
    <row r="78" spans="1:23" ht="14.4" x14ac:dyDescent="0.55000000000000004">
      <c r="A78" s="1">
        <f t="shared" si="26"/>
        <v>71</v>
      </c>
      <c r="B78" s="83">
        <v>1359</v>
      </c>
      <c r="C78" s="83">
        <v>1359</v>
      </c>
      <c r="D78" s="34" t="s">
        <v>93</v>
      </c>
      <c r="E78" s="46">
        <f>VLOOKUP($B78,[1]work_database_aidandlevy2025!$E$4:$KG$334,284,FALSE)</f>
        <v>454.9</v>
      </c>
      <c r="F78" s="56">
        <f>VLOOKUP($B78,[1]work_database_aidandlevy2025!$E$4:$KG$334,285,FALSE)</f>
        <v>7826</v>
      </c>
      <c r="G78" s="73">
        <f>VLOOKUP($B78,[1]work_database_aidandlevy2025!$E$4:$KG$334,286,FALSE)</f>
        <v>3560047</v>
      </c>
      <c r="H78" s="56">
        <f>VLOOKUP($B78,[1]work_database_aidandlevy2025!$E$4:$KG$334,287,FALSE)</f>
        <v>0</v>
      </c>
      <c r="I78" s="73">
        <f t="shared" si="21"/>
        <v>3560047</v>
      </c>
      <c r="J78" s="59">
        <v>454.9</v>
      </c>
      <c r="K78" s="20">
        <f t="shared" si="15"/>
        <v>8017</v>
      </c>
      <c r="L78" s="20">
        <f t="shared" si="22"/>
        <v>8017</v>
      </c>
      <c r="M78" s="80">
        <f t="shared" si="23"/>
        <v>3646933.3</v>
      </c>
      <c r="N78" s="20">
        <f t="shared" si="16"/>
        <v>0</v>
      </c>
      <c r="O78" s="80">
        <f t="shared" si="24"/>
        <v>3646933.3</v>
      </c>
      <c r="P78" s="21">
        <f t="shared" si="17"/>
        <v>86886.299999999814</v>
      </c>
      <c r="Q78" s="62">
        <f t="shared" si="18"/>
        <v>2.4405941831666778E-2</v>
      </c>
      <c r="R78" s="65">
        <f t="shared" si="19"/>
        <v>0</v>
      </c>
      <c r="S78" s="53">
        <f t="shared" si="20"/>
        <v>0</v>
      </c>
      <c r="U78" s="1">
        <f t="shared" si="25"/>
        <v>8017</v>
      </c>
      <c r="V78" s="2"/>
      <c r="W78" s="37"/>
    </row>
    <row r="79" spans="1:23" ht="14.4" x14ac:dyDescent="0.55000000000000004">
      <c r="A79" s="1">
        <f t="shared" si="26"/>
        <v>72</v>
      </c>
      <c r="B79" s="83">
        <v>1368</v>
      </c>
      <c r="C79" s="83">
        <v>1368</v>
      </c>
      <c r="D79" s="34" t="s">
        <v>94</v>
      </c>
      <c r="E79" s="46">
        <f>VLOOKUP($B79,[1]work_database_aidandlevy2025!$E$4:$KG$334,284,FALSE)</f>
        <v>757.2</v>
      </c>
      <c r="F79" s="56">
        <f>VLOOKUP($B79,[1]work_database_aidandlevy2025!$E$4:$KG$334,285,FALSE)</f>
        <v>7826</v>
      </c>
      <c r="G79" s="73">
        <f>VLOOKUP($B79,[1]work_database_aidandlevy2025!$E$4:$KG$334,286,FALSE)</f>
        <v>5925847</v>
      </c>
      <c r="H79" s="56">
        <f>VLOOKUP($B79,[1]work_database_aidandlevy2025!$E$4:$KG$334,287,FALSE)</f>
        <v>0</v>
      </c>
      <c r="I79" s="73">
        <f t="shared" si="21"/>
        <v>5925847</v>
      </c>
      <c r="J79" s="59">
        <v>757.2</v>
      </c>
      <c r="K79" s="20">
        <f t="shared" si="15"/>
        <v>8017</v>
      </c>
      <c r="L79" s="20">
        <f t="shared" si="22"/>
        <v>8017</v>
      </c>
      <c r="M79" s="80">
        <f t="shared" si="23"/>
        <v>6070472.4000000004</v>
      </c>
      <c r="N79" s="20">
        <f t="shared" si="16"/>
        <v>0</v>
      </c>
      <c r="O79" s="80">
        <f t="shared" si="24"/>
        <v>6070472.4000000004</v>
      </c>
      <c r="P79" s="21">
        <f t="shared" si="17"/>
        <v>144625.40000000037</v>
      </c>
      <c r="Q79" s="62">
        <f t="shared" si="18"/>
        <v>2.4405861305565327E-2</v>
      </c>
      <c r="R79" s="65">
        <f t="shared" si="19"/>
        <v>0</v>
      </c>
      <c r="S79" s="53">
        <f t="shared" si="20"/>
        <v>0</v>
      </c>
      <c r="U79" s="1">
        <f t="shared" si="25"/>
        <v>8017</v>
      </c>
      <c r="V79" s="2"/>
      <c r="W79" s="37"/>
    </row>
    <row r="80" spans="1:23" ht="14.4" x14ac:dyDescent="0.55000000000000004">
      <c r="A80" s="1">
        <f t="shared" si="26"/>
        <v>73</v>
      </c>
      <c r="B80" s="83">
        <v>1413</v>
      </c>
      <c r="C80" s="83">
        <v>1413</v>
      </c>
      <c r="D80" s="34" t="s">
        <v>95</v>
      </c>
      <c r="E80" s="46">
        <f>VLOOKUP($B80,[1]work_database_aidandlevy2025!$E$4:$KG$334,284,FALSE)</f>
        <v>435</v>
      </c>
      <c r="F80" s="56">
        <f>VLOOKUP($B80,[1]work_database_aidandlevy2025!$E$4:$KG$334,285,FALSE)</f>
        <v>7938</v>
      </c>
      <c r="G80" s="73">
        <f>VLOOKUP($B80,[1]work_database_aidandlevy2025!$E$4:$KG$334,286,FALSE)</f>
        <v>3453030</v>
      </c>
      <c r="H80" s="56">
        <f>VLOOKUP($B80,[1]work_database_aidandlevy2025!$E$4:$KG$334,287,FALSE)</f>
        <v>0</v>
      </c>
      <c r="I80" s="73">
        <f t="shared" si="21"/>
        <v>3453030</v>
      </c>
      <c r="J80" s="59">
        <v>435</v>
      </c>
      <c r="K80" s="20">
        <f t="shared" si="15"/>
        <v>8129</v>
      </c>
      <c r="L80" s="20">
        <f t="shared" si="22"/>
        <v>8129</v>
      </c>
      <c r="M80" s="80">
        <f t="shared" si="23"/>
        <v>3536115</v>
      </c>
      <c r="N80" s="20">
        <f t="shared" si="16"/>
        <v>0</v>
      </c>
      <c r="O80" s="80">
        <f t="shared" si="24"/>
        <v>3536115</v>
      </c>
      <c r="P80" s="21">
        <f t="shared" si="17"/>
        <v>83085</v>
      </c>
      <c r="Q80" s="62">
        <f t="shared" si="18"/>
        <v>2.4061476442428825E-2</v>
      </c>
      <c r="R80" s="65">
        <f t="shared" si="19"/>
        <v>0</v>
      </c>
      <c r="S80" s="53">
        <f t="shared" si="20"/>
        <v>0</v>
      </c>
      <c r="U80" s="1">
        <f t="shared" si="25"/>
        <v>8129</v>
      </c>
      <c r="V80" s="2"/>
      <c r="W80" s="37"/>
    </row>
    <row r="81" spans="1:23" ht="14.4" x14ac:dyDescent="0.55000000000000004">
      <c r="A81" s="1">
        <f t="shared" si="26"/>
        <v>74</v>
      </c>
      <c r="B81" s="83">
        <v>1431</v>
      </c>
      <c r="C81" s="83">
        <v>1431</v>
      </c>
      <c r="D81" s="34" t="s">
        <v>96</v>
      </c>
      <c r="E81" s="46">
        <f>VLOOKUP($B81,[1]work_database_aidandlevy2025!$E$4:$KG$334,284,FALSE)</f>
        <v>376.2</v>
      </c>
      <c r="F81" s="56">
        <f>VLOOKUP($B81,[1]work_database_aidandlevy2025!$E$4:$KG$334,285,FALSE)</f>
        <v>7838</v>
      </c>
      <c r="G81" s="73">
        <f>VLOOKUP($B81,[1]work_database_aidandlevy2025!$E$4:$KG$334,286,FALSE)</f>
        <v>2948656</v>
      </c>
      <c r="H81" s="56">
        <f>VLOOKUP($B81,[1]work_database_aidandlevy2025!$E$4:$KG$334,287,FALSE)</f>
        <v>2482</v>
      </c>
      <c r="I81" s="73">
        <f t="shared" si="21"/>
        <v>2951138</v>
      </c>
      <c r="J81" s="59">
        <v>376.2</v>
      </c>
      <c r="K81" s="20">
        <f t="shared" si="15"/>
        <v>8029</v>
      </c>
      <c r="L81" s="20">
        <f t="shared" si="22"/>
        <v>8029</v>
      </c>
      <c r="M81" s="80">
        <f t="shared" si="23"/>
        <v>3020509.8</v>
      </c>
      <c r="N81" s="20">
        <f t="shared" si="16"/>
        <v>0</v>
      </c>
      <c r="O81" s="80">
        <f t="shared" si="24"/>
        <v>3020509.8</v>
      </c>
      <c r="P81" s="21">
        <f t="shared" si="17"/>
        <v>69371.799999999814</v>
      </c>
      <c r="Q81" s="62">
        <f t="shared" si="18"/>
        <v>2.3506796361268029E-2</v>
      </c>
      <c r="R81" s="65">
        <f t="shared" si="19"/>
        <v>0</v>
      </c>
      <c r="S81" s="53">
        <f t="shared" si="20"/>
        <v>0</v>
      </c>
      <c r="U81" s="1">
        <f t="shared" si="25"/>
        <v>8029</v>
      </c>
      <c r="V81" s="2"/>
      <c r="W81" s="37"/>
    </row>
    <row r="82" spans="1:23" ht="14.4" x14ac:dyDescent="0.55000000000000004">
      <c r="A82" s="1">
        <f t="shared" si="26"/>
        <v>75</v>
      </c>
      <c r="B82" s="83">
        <v>1476</v>
      </c>
      <c r="C82" s="83">
        <v>1476</v>
      </c>
      <c r="D82" s="35" t="s">
        <v>97</v>
      </c>
      <c r="E82" s="47">
        <f>VLOOKUP($B82,[1]work_database_aidandlevy2025!$E$4:$KG$334,284,FALSE)</f>
        <v>8632.4</v>
      </c>
      <c r="F82" s="57">
        <f>VLOOKUP($B82,[1]work_database_aidandlevy2025!$E$4:$KG$334,285,FALSE)</f>
        <v>7860</v>
      </c>
      <c r="G82" s="74">
        <f>VLOOKUP($B82,[1]work_database_aidandlevy2025!$E$4:$KG$334,286,FALSE)</f>
        <v>67850664</v>
      </c>
      <c r="H82" s="57">
        <f>VLOOKUP($B82,[1]work_database_aidandlevy2025!$E$4:$KG$334,287,FALSE)</f>
        <v>0</v>
      </c>
      <c r="I82" s="74">
        <f t="shared" si="21"/>
        <v>67850664</v>
      </c>
      <c r="J82" s="60">
        <v>8632.4</v>
      </c>
      <c r="K82" s="22">
        <f t="shared" si="15"/>
        <v>8051</v>
      </c>
      <c r="L82" s="22">
        <f t="shared" si="22"/>
        <v>8051</v>
      </c>
      <c r="M82" s="81">
        <f t="shared" si="23"/>
        <v>69499452.399999991</v>
      </c>
      <c r="N82" s="22">
        <f t="shared" si="16"/>
        <v>0</v>
      </c>
      <c r="O82" s="81">
        <f t="shared" si="24"/>
        <v>69499452.399999991</v>
      </c>
      <c r="P82" s="23">
        <f t="shared" si="17"/>
        <v>1648788.3999999911</v>
      </c>
      <c r="Q82" s="63">
        <f t="shared" si="18"/>
        <v>2.4300254452926075E-2</v>
      </c>
      <c r="R82" s="66">
        <f t="shared" si="19"/>
        <v>0</v>
      </c>
      <c r="S82" s="54">
        <f t="shared" si="20"/>
        <v>0</v>
      </c>
      <c r="U82" s="1">
        <f t="shared" si="25"/>
        <v>8051</v>
      </c>
      <c r="V82" s="2"/>
      <c r="W82" s="37"/>
    </row>
    <row r="83" spans="1:23" ht="14.4" x14ac:dyDescent="0.55000000000000004">
      <c r="A83" s="1">
        <f t="shared" si="26"/>
        <v>76</v>
      </c>
      <c r="B83" s="83">
        <v>1503</v>
      </c>
      <c r="C83" s="83">
        <v>1503</v>
      </c>
      <c r="D83" s="34" t="s">
        <v>98</v>
      </c>
      <c r="E83" s="46">
        <f>VLOOKUP($B83,[1]work_database_aidandlevy2025!$E$4:$KG$334,284,FALSE)</f>
        <v>1369.4</v>
      </c>
      <c r="F83" s="56">
        <f>VLOOKUP($B83,[1]work_database_aidandlevy2025!$E$4:$KG$334,285,FALSE)</f>
        <v>7826</v>
      </c>
      <c r="G83" s="73">
        <f>VLOOKUP($B83,[1]work_database_aidandlevy2025!$E$4:$KG$334,286,FALSE)</f>
        <v>10716924</v>
      </c>
      <c r="H83" s="56">
        <f>VLOOKUP($B83,[1]work_database_aidandlevy2025!$E$4:$KG$334,287,FALSE)</f>
        <v>55832</v>
      </c>
      <c r="I83" s="73">
        <f t="shared" si="21"/>
        <v>10772756</v>
      </c>
      <c r="J83" s="59">
        <v>1369.4</v>
      </c>
      <c r="K83" s="20">
        <f t="shared" si="15"/>
        <v>8017</v>
      </c>
      <c r="L83" s="20">
        <f t="shared" si="22"/>
        <v>8017</v>
      </c>
      <c r="M83" s="80">
        <f t="shared" si="23"/>
        <v>10978479.800000001</v>
      </c>
      <c r="N83" s="20">
        <f t="shared" si="16"/>
        <v>0</v>
      </c>
      <c r="O83" s="80">
        <f t="shared" si="24"/>
        <v>10978479.800000001</v>
      </c>
      <c r="P83" s="21">
        <f t="shared" si="17"/>
        <v>205723.80000000075</v>
      </c>
      <c r="Q83" s="62">
        <f t="shared" si="18"/>
        <v>1.9096673126171311E-2</v>
      </c>
      <c r="R83" s="65">
        <f t="shared" si="19"/>
        <v>0</v>
      </c>
      <c r="S83" s="53">
        <f t="shared" si="20"/>
        <v>0</v>
      </c>
      <c r="U83" s="1">
        <f t="shared" si="25"/>
        <v>8017</v>
      </c>
      <c r="V83" s="2"/>
      <c r="W83" s="37"/>
    </row>
    <row r="84" spans="1:23" ht="14.4" x14ac:dyDescent="0.55000000000000004">
      <c r="A84" s="1">
        <f t="shared" si="26"/>
        <v>77</v>
      </c>
      <c r="B84" s="83">
        <v>1576</v>
      </c>
      <c r="C84" s="83">
        <v>1576</v>
      </c>
      <c r="D84" s="34" t="s">
        <v>99</v>
      </c>
      <c r="E84" s="46">
        <f>VLOOKUP($B84,[1]work_database_aidandlevy2025!$E$4:$KG$334,284,FALSE)</f>
        <v>3501.5</v>
      </c>
      <c r="F84" s="56">
        <f>VLOOKUP($B84,[1]work_database_aidandlevy2025!$E$4:$KG$334,285,FALSE)</f>
        <v>7826</v>
      </c>
      <c r="G84" s="73">
        <f>VLOOKUP($B84,[1]work_database_aidandlevy2025!$E$4:$KG$334,286,FALSE)</f>
        <v>27402739</v>
      </c>
      <c r="H84" s="56">
        <f>VLOOKUP($B84,[1]work_database_aidandlevy2025!$E$4:$KG$334,287,FALSE)</f>
        <v>0</v>
      </c>
      <c r="I84" s="73">
        <f t="shared" si="21"/>
        <v>27402739</v>
      </c>
      <c r="J84" s="59">
        <v>3501.5</v>
      </c>
      <c r="K84" s="20">
        <f t="shared" si="15"/>
        <v>8017</v>
      </c>
      <c r="L84" s="20">
        <f t="shared" si="22"/>
        <v>8017</v>
      </c>
      <c r="M84" s="80">
        <f t="shared" si="23"/>
        <v>28071525.5</v>
      </c>
      <c r="N84" s="20">
        <f>MAX((G84*1.01)-M84,0)</f>
        <v>0</v>
      </c>
      <c r="O84" s="80">
        <f>M84+N84</f>
        <v>28071525.5</v>
      </c>
      <c r="P84" s="21">
        <f>O84-I84</f>
        <v>668786.5</v>
      </c>
      <c r="Q84" s="62">
        <f>P84/I84</f>
        <v>2.4405826731408127E-2</v>
      </c>
      <c r="R84" s="65">
        <f t="shared" si="19"/>
        <v>0</v>
      </c>
      <c r="S84" s="53">
        <f t="shared" si="20"/>
        <v>0</v>
      </c>
      <c r="U84" s="1">
        <f t="shared" si="25"/>
        <v>8017</v>
      </c>
      <c r="V84" s="2"/>
      <c r="W84" s="37"/>
    </row>
    <row r="85" spans="1:23" ht="14.4" x14ac:dyDescent="0.55000000000000004">
      <c r="A85" s="1">
        <f t="shared" si="26"/>
        <v>78</v>
      </c>
      <c r="B85" s="83">
        <v>1602</v>
      </c>
      <c r="C85" s="83">
        <v>1602</v>
      </c>
      <c r="D85" s="34" t="s">
        <v>100</v>
      </c>
      <c r="E85" s="46">
        <f>VLOOKUP($B85,[1]work_database_aidandlevy2025!$E$4:$KG$334,284,FALSE)</f>
        <v>442.1</v>
      </c>
      <c r="F85" s="56">
        <f>VLOOKUP($B85,[1]work_database_aidandlevy2025!$E$4:$KG$334,285,FALSE)</f>
        <v>7826</v>
      </c>
      <c r="G85" s="73">
        <f>VLOOKUP($B85,[1]work_database_aidandlevy2025!$E$4:$KG$334,286,FALSE)</f>
        <v>3459875</v>
      </c>
      <c r="H85" s="56">
        <f>VLOOKUP($B85,[1]work_database_aidandlevy2025!$E$4:$KG$334,287,FALSE)</f>
        <v>0</v>
      </c>
      <c r="I85" s="73">
        <f t="shared" si="21"/>
        <v>3459875</v>
      </c>
      <c r="J85" s="59">
        <v>442.1</v>
      </c>
      <c r="K85" s="20">
        <f t="shared" si="15"/>
        <v>8017</v>
      </c>
      <c r="L85" s="20">
        <f t="shared" si="22"/>
        <v>8017</v>
      </c>
      <c r="M85" s="80">
        <f t="shared" si="23"/>
        <v>3544315.7</v>
      </c>
      <c r="N85" s="20">
        <f t="shared" ref="N85:N148" si="27">MAX((G85*1.01)-M85,0)</f>
        <v>0</v>
      </c>
      <c r="O85" s="80">
        <f t="shared" si="24"/>
        <v>3544315.7</v>
      </c>
      <c r="P85" s="21">
        <f t="shared" ref="P85:P148" si="28">O85-I85</f>
        <v>84440.700000000186</v>
      </c>
      <c r="Q85" s="62">
        <f t="shared" ref="Q85:Q148" si="29">P85/I85</f>
        <v>2.4405708298710267E-2</v>
      </c>
      <c r="R85" s="65">
        <f t="shared" si="19"/>
        <v>0</v>
      </c>
      <c r="S85" s="53">
        <f t="shared" si="20"/>
        <v>0</v>
      </c>
      <c r="U85" s="1">
        <f t="shared" si="25"/>
        <v>8017</v>
      </c>
      <c r="V85" s="2"/>
      <c r="W85" s="37"/>
    </row>
    <row r="86" spans="1:23" ht="14.4" x14ac:dyDescent="0.55000000000000004">
      <c r="A86" s="1">
        <f t="shared" si="26"/>
        <v>79</v>
      </c>
      <c r="B86" s="83">
        <v>1611</v>
      </c>
      <c r="C86" s="83">
        <v>1611</v>
      </c>
      <c r="D86" s="34" t="s">
        <v>101</v>
      </c>
      <c r="E86" s="46">
        <f>VLOOKUP($B86,[1]work_database_aidandlevy2025!$E$4:$KG$334,284,FALSE)</f>
        <v>13786.1</v>
      </c>
      <c r="F86" s="56">
        <f>VLOOKUP($B86,[1]work_database_aidandlevy2025!$E$4:$KG$334,285,FALSE)</f>
        <v>7826</v>
      </c>
      <c r="G86" s="73">
        <f>VLOOKUP($B86,[1]work_database_aidandlevy2025!$E$4:$KG$334,286,FALSE)</f>
        <v>107890019</v>
      </c>
      <c r="H86" s="56">
        <f>VLOOKUP($B86,[1]work_database_aidandlevy2025!$E$4:$KG$334,287,FALSE)</f>
        <v>1337399</v>
      </c>
      <c r="I86" s="73">
        <f t="shared" si="21"/>
        <v>109227418</v>
      </c>
      <c r="J86" s="59">
        <v>13786.1</v>
      </c>
      <c r="K86" s="20">
        <f t="shared" si="15"/>
        <v>8017</v>
      </c>
      <c r="L86" s="20">
        <f t="shared" si="22"/>
        <v>8017</v>
      </c>
      <c r="M86" s="80">
        <f t="shared" si="23"/>
        <v>110523163.7</v>
      </c>
      <c r="N86" s="20">
        <f t="shared" si="27"/>
        <v>0</v>
      </c>
      <c r="O86" s="80">
        <f t="shared" si="24"/>
        <v>110523163.7</v>
      </c>
      <c r="P86" s="21">
        <f t="shared" si="28"/>
        <v>1295745.700000003</v>
      </c>
      <c r="Q86" s="62">
        <f t="shared" si="29"/>
        <v>1.1862824588602864E-2</v>
      </c>
      <c r="R86" s="65">
        <f t="shared" si="19"/>
        <v>0</v>
      </c>
      <c r="S86" s="53">
        <f t="shared" si="20"/>
        <v>0</v>
      </c>
      <c r="U86" s="1">
        <f t="shared" si="25"/>
        <v>8017</v>
      </c>
      <c r="V86" s="2"/>
      <c r="W86" s="37"/>
    </row>
    <row r="87" spans="1:23" ht="14.4" x14ac:dyDescent="0.55000000000000004">
      <c r="A87" s="1">
        <f t="shared" si="26"/>
        <v>80</v>
      </c>
      <c r="B87" s="83">
        <v>1619</v>
      </c>
      <c r="C87" s="83">
        <v>1619</v>
      </c>
      <c r="D87" s="35" t="s">
        <v>102</v>
      </c>
      <c r="E87" s="47">
        <f>VLOOKUP($B87,[1]work_database_aidandlevy2025!$E$4:$KG$334,284,FALSE)</f>
        <v>1117.9000000000001</v>
      </c>
      <c r="F87" s="57">
        <f>VLOOKUP($B87,[1]work_database_aidandlevy2025!$E$4:$KG$334,285,FALSE)</f>
        <v>7826</v>
      </c>
      <c r="G87" s="74">
        <f>VLOOKUP($B87,[1]work_database_aidandlevy2025!$E$4:$KG$334,286,FALSE)</f>
        <v>8748685</v>
      </c>
      <c r="H87" s="57">
        <f>VLOOKUP($B87,[1]work_database_aidandlevy2025!$E$4:$KG$334,287,FALSE)</f>
        <v>109343</v>
      </c>
      <c r="I87" s="74">
        <f t="shared" si="21"/>
        <v>8858028</v>
      </c>
      <c r="J87" s="60">
        <v>1117.9000000000001</v>
      </c>
      <c r="K87" s="22">
        <f t="shared" si="15"/>
        <v>8017</v>
      </c>
      <c r="L87" s="22">
        <f t="shared" si="22"/>
        <v>8017</v>
      </c>
      <c r="M87" s="81">
        <f t="shared" si="23"/>
        <v>8962204.3000000007</v>
      </c>
      <c r="N87" s="22">
        <f t="shared" si="27"/>
        <v>0</v>
      </c>
      <c r="O87" s="81">
        <f t="shared" si="24"/>
        <v>8962204.3000000007</v>
      </c>
      <c r="P87" s="23">
        <f t="shared" si="28"/>
        <v>104176.30000000075</v>
      </c>
      <c r="Q87" s="63">
        <f t="shared" si="29"/>
        <v>1.1760665014831828E-2</v>
      </c>
      <c r="R87" s="66">
        <f t="shared" si="19"/>
        <v>0</v>
      </c>
      <c r="S87" s="54">
        <f t="shared" si="20"/>
        <v>0</v>
      </c>
      <c r="U87" s="1">
        <f t="shared" si="25"/>
        <v>8017</v>
      </c>
      <c r="V87" s="2"/>
      <c r="W87" s="37"/>
    </row>
    <row r="88" spans="1:23" ht="14.4" x14ac:dyDescent="0.55000000000000004">
      <c r="A88" s="1">
        <f t="shared" si="26"/>
        <v>81</v>
      </c>
      <c r="B88" s="83">
        <v>1638</v>
      </c>
      <c r="C88" s="83">
        <v>1638</v>
      </c>
      <c r="D88" s="34" t="s">
        <v>103</v>
      </c>
      <c r="E88" s="46">
        <f>VLOOKUP($B88,[1]work_database_aidandlevy2025!$E$4:$KG$334,284,FALSE)</f>
        <v>1508.6</v>
      </c>
      <c r="F88" s="56">
        <f>VLOOKUP($B88,[1]work_database_aidandlevy2025!$E$4:$KG$334,285,FALSE)</f>
        <v>7826</v>
      </c>
      <c r="G88" s="73">
        <f>VLOOKUP($B88,[1]work_database_aidandlevy2025!$E$4:$KG$334,286,FALSE)</f>
        <v>11806304</v>
      </c>
      <c r="H88" s="56">
        <f>VLOOKUP($B88,[1]work_database_aidandlevy2025!$E$4:$KG$334,287,FALSE)</f>
        <v>0</v>
      </c>
      <c r="I88" s="73">
        <f t="shared" si="21"/>
        <v>11806304</v>
      </c>
      <c r="J88" s="59">
        <v>1508.6</v>
      </c>
      <c r="K88" s="20">
        <f t="shared" si="15"/>
        <v>8017</v>
      </c>
      <c r="L88" s="20">
        <f t="shared" si="22"/>
        <v>8017</v>
      </c>
      <c r="M88" s="80">
        <f t="shared" si="23"/>
        <v>12094446.199999999</v>
      </c>
      <c r="N88" s="20">
        <f t="shared" si="27"/>
        <v>0</v>
      </c>
      <c r="O88" s="80">
        <f t="shared" si="24"/>
        <v>12094446.199999999</v>
      </c>
      <c r="P88" s="21">
        <f t="shared" si="28"/>
        <v>288142.19999999925</v>
      </c>
      <c r="Q88" s="62">
        <f t="shared" si="29"/>
        <v>2.4405792024328635E-2</v>
      </c>
      <c r="R88" s="65">
        <f t="shared" si="19"/>
        <v>0</v>
      </c>
      <c r="S88" s="53">
        <f t="shared" si="20"/>
        <v>0</v>
      </c>
      <c r="U88" s="1">
        <f t="shared" si="25"/>
        <v>8017</v>
      </c>
      <c r="V88" s="2"/>
      <c r="W88" s="37"/>
    </row>
    <row r="89" spans="1:23" ht="14.4" x14ac:dyDescent="0.55000000000000004">
      <c r="A89" s="1">
        <f t="shared" si="26"/>
        <v>82</v>
      </c>
      <c r="B89" s="83">
        <v>1675</v>
      </c>
      <c r="C89" s="83">
        <v>1675</v>
      </c>
      <c r="D89" s="34" t="s">
        <v>104</v>
      </c>
      <c r="E89" s="46">
        <f>VLOOKUP($B89,[1]work_database_aidandlevy2025!$E$4:$KG$334,284,FALSE)</f>
        <v>183</v>
      </c>
      <c r="F89" s="56">
        <f>VLOOKUP($B89,[1]work_database_aidandlevy2025!$E$4:$KG$334,285,FALSE)</f>
        <v>7966</v>
      </c>
      <c r="G89" s="73">
        <f>VLOOKUP($B89,[1]work_database_aidandlevy2025!$E$4:$KG$334,286,FALSE)</f>
        <v>1457778</v>
      </c>
      <c r="H89" s="56">
        <f>VLOOKUP($B89,[1]work_database_aidandlevy2025!$E$4:$KG$334,287,FALSE)</f>
        <v>112772</v>
      </c>
      <c r="I89" s="73">
        <f t="shared" si="21"/>
        <v>1570550</v>
      </c>
      <c r="J89" s="59">
        <v>183</v>
      </c>
      <c r="K89" s="20">
        <f t="shared" si="15"/>
        <v>8157</v>
      </c>
      <c r="L89" s="20">
        <f t="shared" si="22"/>
        <v>8157</v>
      </c>
      <c r="M89" s="80">
        <f t="shared" si="23"/>
        <v>1492731</v>
      </c>
      <c r="N89" s="20">
        <f t="shared" si="27"/>
        <v>0</v>
      </c>
      <c r="O89" s="80">
        <f t="shared" si="24"/>
        <v>1492731</v>
      </c>
      <c r="P89" s="21">
        <f t="shared" si="28"/>
        <v>-77819</v>
      </c>
      <c r="Q89" s="62">
        <f t="shared" si="29"/>
        <v>-4.9548884148865047E-2</v>
      </c>
      <c r="R89" s="65">
        <f t="shared" si="19"/>
        <v>0</v>
      </c>
      <c r="S89" s="53">
        <f t="shared" si="20"/>
        <v>0</v>
      </c>
      <c r="U89" s="1">
        <f t="shared" si="25"/>
        <v>8157</v>
      </c>
      <c r="V89" s="2"/>
      <c r="W89" s="37"/>
    </row>
    <row r="90" spans="1:23" ht="14.4" x14ac:dyDescent="0.55000000000000004">
      <c r="A90" s="1">
        <f t="shared" si="26"/>
        <v>83</v>
      </c>
      <c r="B90" s="83">
        <v>1701</v>
      </c>
      <c r="C90" s="83">
        <v>1701</v>
      </c>
      <c r="D90" s="34" t="s">
        <v>105</v>
      </c>
      <c r="E90" s="46">
        <f>VLOOKUP($B90,[1]work_database_aidandlevy2025!$E$4:$KG$334,284,FALSE)</f>
        <v>1958.5</v>
      </c>
      <c r="F90" s="56">
        <f>VLOOKUP($B90,[1]work_database_aidandlevy2025!$E$4:$KG$334,285,FALSE)</f>
        <v>7826</v>
      </c>
      <c r="G90" s="73">
        <f>VLOOKUP($B90,[1]work_database_aidandlevy2025!$E$4:$KG$334,286,FALSE)</f>
        <v>15327221</v>
      </c>
      <c r="H90" s="56">
        <f>VLOOKUP($B90,[1]work_database_aidandlevy2025!$E$4:$KG$334,287,FALSE)</f>
        <v>298288</v>
      </c>
      <c r="I90" s="73">
        <f t="shared" si="21"/>
        <v>15625509</v>
      </c>
      <c r="J90" s="59">
        <v>1958.5</v>
      </c>
      <c r="K90" s="20">
        <f t="shared" si="15"/>
        <v>8017</v>
      </c>
      <c r="L90" s="20">
        <f t="shared" si="22"/>
        <v>8017</v>
      </c>
      <c r="M90" s="80">
        <f t="shared" si="23"/>
        <v>15701294.5</v>
      </c>
      <c r="N90" s="20">
        <f t="shared" si="27"/>
        <v>0</v>
      </c>
      <c r="O90" s="80">
        <f t="shared" si="24"/>
        <v>15701294.5</v>
      </c>
      <c r="P90" s="21">
        <f t="shared" si="28"/>
        <v>75785.5</v>
      </c>
      <c r="Q90" s="62">
        <f t="shared" si="29"/>
        <v>4.8501140026862488E-3</v>
      </c>
      <c r="R90" s="65">
        <f t="shared" si="19"/>
        <v>0</v>
      </c>
      <c r="S90" s="53">
        <f t="shared" si="20"/>
        <v>0</v>
      </c>
      <c r="U90" s="1">
        <f t="shared" si="25"/>
        <v>8017</v>
      </c>
      <c r="V90" s="2"/>
      <c r="W90" s="37"/>
    </row>
    <row r="91" spans="1:23" ht="14.4" x14ac:dyDescent="0.55000000000000004">
      <c r="A91" s="1">
        <f t="shared" si="26"/>
        <v>84</v>
      </c>
      <c r="B91" s="83">
        <v>1719</v>
      </c>
      <c r="C91" s="83">
        <v>1719</v>
      </c>
      <c r="D91" s="34" t="s">
        <v>106</v>
      </c>
      <c r="E91" s="46">
        <f>VLOOKUP($B91,[1]work_database_aidandlevy2025!$E$4:$KG$334,284,FALSE)</f>
        <v>864.3</v>
      </c>
      <c r="F91" s="56">
        <f>VLOOKUP($B91,[1]work_database_aidandlevy2025!$E$4:$KG$334,285,FALSE)</f>
        <v>7826</v>
      </c>
      <c r="G91" s="73">
        <f>VLOOKUP($B91,[1]work_database_aidandlevy2025!$E$4:$KG$334,286,FALSE)</f>
        <v>6764012</v>
      </c>
      <c r="H91" s="56">
        <f>VLOOKUP($B91,[1]work_database_aidandlevy2025!$E$4:$KG$334,287,FALSE)</f>
        <v>0</v>
      </c>
      <c r="I91" s="73">
        <f t="shared" si="21"/>
        <v>6764012</v>
      </c>
      <c r="J91" s="59">
        <v>864.3</v>
      </c>
      <c r="K91" s="20">
        <f t="shared" si="15"/>
        <v>8017</v>
      </c>
      <c r="L91" s="20">
        <f t="shared" si="22"/>
        <v>8017</v>
      </c>
      <c r="M91" s="80">
        <f t="shared" si="23"/>
        <v>6929093.0999999996</v>
      </c>
      <c r="N91" s="20">
        <f t="shared" si="27"/>
        <v>0</v>
      </c>
      <c r="O91" s="80">
        <f t="shared" si="24"/>
        <v>6929093.0999999996</v>
      </c>
      <c r="P91" s="21">
        <f t="shared" si="28"/>
        <v>165081.09999999963</v>
      </c>
      <c r="Q91" s="62">
        <f t="shared" si="29"/>
        <v>2.4405796441520154E-2</v>
      </c>
      <c r="R91" s="65">
        <f t="shared" si="19"/>
        <v>0</v>
      </c>
      <c r="S91" s="53">
        <f t="shared" si="20"/>
        <v>0</v>
      </c>
      <c r="U91" s="1">
        <f t="shared" si="25"/>
        <v>8017</v>
      </c>
      <c r="V91" s="2"/>
      <c r="W91" s="37"/>
    </row>
    <row r="92" spans="1:23" ht="14.4" x14ac:dyDescent="0.55000000000000004">
      <c r="A92" s="1">
        <f t="shared" si="26"/>
        <v>85</v>
      </c>
      <c r="B92" s="83">
        <v>1737</v>
      </c>
      <c r="C92" s="83">
        <v>1737</v>
      </c>
      <c r="D92" s="35" t="s">
        <v>107</v>
      </c>
      <c r="E92" s="47">
        <f>VLOOKUP($B92,[1]work_database_aidandlevy2025!$E$4:$KG$334,284,FALSE)</f>
        <v>30801.7</v>
      </c>
      <c r="F92" s="57">
        <f>VLOOKUP($B92,[1]work_database_aidandlevy2025!$E$4:$KG$334,285,FALSE)</f>
        <v>7859</v>
      </c>
      <c r="G92" s="74">
        <f>VLOOKUP($B92,[1]work_database_aidandlevy2025!$E$4:$KG$334,286,FALSE)</f>
        <v>242070560</v>
      </c>
      <c r="H92" s="57">
        <f>VLOOKUP($B92,[1]work_database_aidandlevy2025!$E$4:$KG$334,287,FALSE)</f>
        <v>0</v>
      </c>
      <c r="I92" s="74">
        <f t="shared" si="21"/>
        <v>242070560</v>
      </c>
      <c r="J92" s="60">
        <v>30801.7</v>
      </c>
      <c r="K92" s="22">
        <f t="shared" si="15"/>
        <v>8050</v>
      </c>
      <c r="L92" s="22">
        <f t="shared" si="22"/>
        <v>8050</v>
      </c>
      <c r="M92" s="81">
        <f t="shared" si="23"/>
        <v>247953685</v>
      </c>
      <c r="N92" s="22">
        <f t="shared" si="27"/>
        <v>0</v>
      </c>
      <c r="O92" s="81">
        <f t="shared" si="24"/>
        <v>247953685</v>
      </c>
      <c r="P92" s="23">
        <f t="shared" si="28"/>
        <v>5883125</v>
      </c>
      <c r="Q92" s="63">
        <f t="shared" si="29"/>
        <v>2.4303347751168089E-2</v>
      </c>
      <c r="R92" s="66">
        <f t="shared" si="19"/>
        <v>0</v>
      </c>
      <c r="S92" s="54">
        <f t="shared" si="20"/>
        <v>0</v>
      </c>
      <c r="U92" s="1">
        <f t="shared" si="25"/>
        <v>8050</v>
      </c>
      <c r="V92" s="2"/>
      <c r="W92" s="37"/>
    </row>
    <row r="93" spans="1:23" ht="14.4" x14ac:dyDescent="0.55000000000000004">
      <c r="A93" s="1">
        <f t="shared" si="26"/>
        <v>86</v>
      </c>
      <c r="B93" s="83">
        <v>1782</v>
      </c>
      <c r="C93" s="83">
        <v>1782</v>
      </c>
      <c r="D93" s="34" t="s">
        <v>108</v>
      </c>
      <c r="E93" s="46">
        <f>VLOOKUP($B93,[1]work_database_aidandlevy2025!$E$4:$KG$334,284,FALSE)</f>
        <v>87</v>
      </c>
      <c r="F93" s="56">
        <f>VLOOKUP($B93,[1]work_database_aidandlevy2025!$E$4:$KG$334,285,FALSE)</f>
        <v>7826</v>
      </c>
      <c r="G93" s="73">
        <f>VLOOKUP($B93,[1]work_database_aidandlevy2025!$E$4:$KG$334,286,FALSE)</f>
        <v>680862</v>
      </c>
      <c r="H93" s="56">
        <f>VLOOKUP($B93,[1]work_database_aidandlevy2025!$E$4:$KG$334,287,FALSE)</f>
        <v>182809</v>
      </c>
      <c r="I93" s="73">
        <f t="shared" si="21"/>
        <v>863671</v>
      </c>
      <c r="J93" s="59">
        <v>87</v>
      </c>
      <c r="K93" s="20">
        <f t="shared" si="15"/>
        <v>8017</v>
      </c>
      <c r="L93" s="20">
        <f t="shared" si="22"/>
        <v>8017</v>
      </c>
      <c r="M93" s="80">
        <f t="shared" si="23"/>
        <v>697479</v>
      </c>
      <c r="N93" s="20">
        <f t="shared" si="27"/>
        <v>0</v>
      </c>
      <c r="O93" s="80">
        <f t="shared" si="24"/>
        <v>697479</v>
      </c>
      <c r="P93" s="21">
        <f t="shared" si="28"/>
        <v>-166192</v>
      </c>
      <c r="Q93" s="62">
        <f t="shared" si="29"/>
        <v>-0.19242512484499305</v>
      </c>
      <c r="R93" s="65">
        <f t="shared" si="19"/>
        <v>0</v>
      </c>
      <c r="S93" s="53">
        <f t="shared" si="20"/>
        <v>0</v>
      </c>
      <c r="U93" s="1">
        <f t="shared" si="25"/>
        <v>8017</v>
      </c>
      <c r="V93" s="2"/>
      <c r="W93" s="37"/>
    </row>
    <row r="94" spans="1:23" ht="14.4" x14ac:dyDescent="0.55000000000000004">
      <c r="A94" s="1">
        <f t="shared" si="26"/>
        <v>87</v>
      </c>
      <c r="B94" s="83">
        <v>1791</v>
      </c>
      <c r="C94" s="83">
        <v>1791</v>
      </c>
      <c r="D94" s="34" t="s">
        <v>109</v>
      </c>
      <c r="E94" s="46">
        <f>VLOOKUP($B94,[1]work_database_aidandlevy2025!$E$4:$KG$334,284,FALSE)</f>
        <v>872.5</v>
      </c>
      <c r="F94" s="56">
        <f>VLOOKUP($B94,[1]work_database_aidandlevy2025!$E$4:$KG$334,285,FALSE)</f>
        <v>7826</v>
      </c>
      <c r="G94" s="73">
        <f>VLOOKUP($B94,[1]work_database_aidandlevy2025!$E$4:$KG$334,286,FALSE)</f>
        <v>6828185</v>
      </c>
      <c r="H94" s="56">
        <f>VLOOKUP($B94,[1]work_database_aidandlevy2025!$E$4:$KG$334,287,FALSE)</f>
        <v>0</v>
      </c>
      <c r="I94" s="73">
        <f t="shared" si="21"/>
        <v>6828185</v>
      </c>
      <c r="J94" s="59">
        <v>872.5</v>
      </c>
      <c r="K94" s="20">
        <f t="shared" si="15"/>
        <v>8017</v>
      </c>
      <c r="L94" s="20">
        <f t="shared" si="22"/>
        <v>8017</v>
      </c>
      <c r="M94" s="80">
        <f t="shared" si="23"/>
        <v>6994832.5</v>
      </c>
      <c r="N94" s="20">
        <f t="shared" si="27"/>
        <v>0</v>
      </c>
      <c r="O94" s="80">
        <f t="shared" si="24"/>
        <v>6994832.5</v>
      </c>
      <c r="P94" s="21">
        <f t="shared" si="28"/>
        <v>166647.5</v>
      </c>
      <c r="Q94" s="62">
        <f t="shared" si="29"/>
        <v>2.4405826731408127E-2</v>
      </c>
      <c r="R94" s="65">
        <f t="shared" si="19"/>
        <v>0</v>
      </c>
      <c r="S94" s="53">
        <f t="shared" si="20"/>
        <v>0</v>
      </c>
      <c r="U94" s="1">
        <f t="shared" si="25"/>
        <v>8017</v>
      </c>
      <c r="V94" s="2"/>
      <c r="W94" s="37"/>
    </row>
    <row r="95" spans="1:23" ht="14.4" x14ac:dyDescent="0.55000000000000004">
      <c r="A95" s="1">
        <f t="shared" si="26"/>
        <v>88</v>
      </c>
      <c r="B95" s="83">
        <v>1863</v>
      </c>
      <c r="C95" s="83">
        <v>1863</v>
      </c>
      <c r="D95" s="34" t="s">
        <v>110</v>
      </c>
      <c r="E95" s="46">
        <f>VLOOKUP($B95,[1]work_database_aidandlevy2025!$E$4:$KG$334,284,FALSE)</f>
        <v>9996</v>
      </c>
      <c r="F95" s="56">
        <f>VLOOKUP($B95,[1]work_database_aidandlevy2025!$E$4:$KG$334,285,FALSE)</f>
        <v>7826</v>
      </c>
      <c r="G95" s="73">
        <f>VLOOKUP($B95,[1]work_database_aidandlevy2025!$E$4:$KG$334,286,FALSE)</f>
        <v>78228696</v>
      </c>
      <c r="H95" s="56">
        <f>VLOOKUP($B95,[1]work_database_aidandlevy2025!$E$4:$KG$334,287,FALSE)</f>
        <v>0</v>
      </c>
      <c r="I95" s="73">
        <f t="shared" si="21"/>
        <v>78228696</v>
      </c>
      <c r="J95" s="59">
        <v>9996</v>
      </c>
      <c r="K95" s="20">
        <f t="shared" si="15"/>
        <v>8017</v>
      </c>
      <c r="L95" s="20">
        <f t="shared" si="22"/>
        <v>8017</v>
      </c>
      <c r="M95" s="80">
        <f t="shared" si="23"/>
        <v>80137932</v>
      </c>
      <c r="N95" s="20">
        <f t="shared" si="27"/>
        <v>0</v>
      </c>
      <c r="O95" s="80">
        <f t="shared" si="24"/>
        <v>80137932</v>
      </c>
      <c r="P95" s="21">
        <f t="shared" si="28"/>
        <v>1909236</v>
      </c>
      <c r="Q95" s="62">
        <f t="shared" si="29"/>
        <v>2.4405826731408127E-2</v>
      </c>
      <c r="R95" s="65">
        <f t="shared" si="19"/>
        <v>0</v>
      </c>
      <c r="S95" s="53">
        <f t="shared" si="20"/>
        <v>0</v>
      </c>
      <c r="U95" s="1">
        <f t="shared" si="25"/>
        <v>8017</v>
      </c>
      <c r="V95" s="2"/>
      <c r="W95" s="37"/>
    </row>
    <row r="96" spans="1:23" ht="14.4" x14ac:dyDescent="0.55000000000000004">
      <c r="A96" s="1">
        <f t="shared" si="26"/>
        <v>89</v>
      </c>
      <c r="B96" s="83">
        <v>1908</v>
      </c>
      <c r="C96" s="83">
        <v>1908</v>
      </c>
      <c r="D96" s="34" t="s">
        <v>111</v>
      </c>
      <c r="E96" s="46">
        <f>VLOOKUP($B96,[1]work_database_aidandlevy2025!$E$4:$KG$334,284,FALSE)</f>
        <v>359.4</v>
      </c>
      <c r="F96" s="56">
        <f>VLOOKUP($B96,[1]work_database_aidandlevy2025!$E$4:$KG$334,285,FALSE)</f>
        <v>7826</v>
      </c>
      <c r="G96" s="73">
        <f>VLOOKUP($B96,[1]work_database_aidandlevy2025!$E$4:$KG$334,286,FALSE)</f>
        <v>2812664</v>
      </c>
      <c r="H96" s="56">
        <f>VLOOKUP($B96,[1]work_database_aidandlevy2025!$E$4:$KG$334,287,FALSE)</f>
        <v>10462</v>
      </c>
      <c r="I96" s="73">
        <f t="shared" si="21"/>
        <v>2823126</v>
      </c>
      <c r="J96" s="59">
        <v>359.4</v>
      </c>
      <c r="K96" s="20">
        <f t="shared" si="15"/>
        <v>8017</v>
      </c>
      <c r="L96" s="20">
        <f t="shared" si="22"/>
        <v>8017</v>
      </c>
      <c r="M96" s="80">
        <f t="shared" si="23"/>
        <v>2881309.8</v>
      </c>
      <c r="N96" s="20">
        <f t="shared" si="27"/>
        <v>0</v>
      </c>
      <c r="O96" s="80">
        <f t="shared" si="24"/>
        <v>2881309.8</v>
      </c>
      <c r="P96" s="21">
        <f t="shared" si="28"/>
        <v>58183.799999999814</v>
      </c>
      <c r="Q96" s="62">
        <f t="shared" si="29"/>
        <v>2.0609707111903547E-2</v>
      </c>
      <c r="R96" s="65">
        <f t="shared" si="19"/>
        <v>0</v>
      </c>
      <c r="S96" s="53">
        <f t="shared" si="20"/>
        <v>0</v>
      </c>
      <c r="U96" s="1">
        <f t="shared" si="25"/>
        <v>8017</v>
      </c>
      <c r="V96" s="2"/>
      <c r="W96" s="37"/>
    </row>
    <row r="97" spans="1:24" ht="14.4" x14ac:dyDescent="0.55000000000000004">
      <c r="A97" s="1">
        <f t="shared" si="26"/>
        <v>90</v>
      </c>
      <c r="B97" s="83">
        <v>1926</v>
      </c>
      <c r="C97" s="83">
        <v>1926</v>
      </c>
      <c r="D97" s="35" t="s">
        <v>112</v>
      </c>
      <c r="E97" s="47">
        <f>VLOOKUP($B97,[1]work_database_aidandlevy2025!$E$4:$KG$334,284,FALSE)</f>
        <v>490.3</v>
      </c>
      <c r="F97" s="57">
        <f>VLOOKUP($B97,[1]work_database_aidandlevy2025!$E$4:$KG$334,285,FALSE)</f>
        <v>7837</v>
      </c>
      <c r="G97" s="74">
        <f>VLOOKUP($B97,[1]work_database_aidandlevy2025!$E$4:$KG$334,286,FALSE)</f>
        <v>3842481</v>
      </c>
      <c r="H97" s="57">
        <f>VLOOKUP($B97,[1]work_database_aidandlevy2025!$E$4:$KG$334,287,FALSE)</f>
        <v>45778</v>
      </c>
      <c r="I97" s="74">
        <f t="shared" si="21"/>
        <v>3888259</v>
      </c>
      <c r="J97" s="60">
        <v>490.3</v>
      </c>
      <c r="K97" s="22">
        <f t="shared" si="15"/>
        <v>8028</v>
      </c>
      <c r="L97" s="22">
        <f t="shared" si="22"/>
        <v>8028</v>
      </c>
      <c r="M97" s="81">
        <f t="shared" si="23"/>
        <v>3936128.4</v>
      </c>
      <c r="N97" s="22">
        <f t="shared" si="27"/>
        <v>0</v>
      </c>
      <c r="O97" s="81">
        <f t="shared" si="24"/>
        <v>3936128.4</v>
      </c>
      <c r="P97" s="23">
        <f t="shared" si="28"/>
        <v>47869.399999999907</v>
      </c>
      <c r="Q97" s="63">
        <f t="shared" si="29"/>
        <v>1.2311268359437966E-2</v>
      </c>
      <c r="R97" s="66">
        <f t="shared" si="19"/>
        <v>0</v>
      </c>
      <c r="S97" s="54">
        <f t="shared" si="20"/>
        <v>0</v>
      </c>
      <c r="U97" s="1">
        <f t="shared" si="25"/>
        <v>8028</v>
      </c>
      <c r="V97" s="2"/>
      <c r="W97" s="37"/>
    </row>
    <row r="98" spans="1:24" ht="14.4" x14ac:dyDescent="0.55000000000000004">
      <c r="A98" s="1">
        <f t="shared" si="26"/>
        <v>91</v>
      </c>
      <c r="B98" s="83">
        <v>1944</v>
      </c>
      <c r="C98" s="83">
        <v>1944</v>
      </c>
      <c r="D98" s="34" t="s">
        <v>113</v>
      </c>
      <c r="E98" s="46">
        <f>VLOOKUP($B98,[1]work_database_aidandlevy2025!$E$4:$KG$334,284,FALSE)</f>
        <v>979.8</v>
      </c>
      <c r="F98" s="56">
        <f>VLOOKUP($B98,[1]work_database_aidandlevy2025!$E$4:$KG$334,285,FALSE)</f>
        <v>7909</v>
      </c>
      <c r="G98" s="73">
        <f>VLOOKUP($B98,[1]work_database_aidandlevy2025!$E$4:$KG$334,286,FALSE)</f>
        <v>7749238</v>
      </c>
      <c r="H98" s="56">
        <f>VLOOKUP($B98,[1]work_database_aidandlevy2025!$E$4:$KG$334,287,FALSE)</f>
        <v>0</v>
      </c>
      <c r="I98" s="73">
        <f t="shared" si="21"/>
        <v>7749238</v>
      </c>
      <c r="J98" s="59">
        <v>979.8</v>
      </c>
      <c r="K98" s="20">
        <f t="shared" si="15"/>
        <v>8100</v>
      </c>
      <c r="L98" s="20">
        <f t="shared" si="22"/>
        <v>8100</v>
      </c>
      <c r="M98" s="80">
        <f t="shared" si="23"/>
        <v>7936380</v>
      </c>
      <c r="N98" s="20">
        <f t="shared" si="27"/>
        <v>0</v>
      </c>
      <c r="O98" s="80">
        <f t="shared" si="24"/>
        <v>7936380</v>
      </c>
      <c r="P98" s="21">
        <f t="shared" si="28"/>
        <v>187142</v>
      </c>
      <c r="Q98" s="62">
        <f t="shared" si="29"/>
        <v>2.4149729302416573E-2</v>
      </c>
      <c r="R98" s="65">
        <f t="shared" si="19"/>
        <v>0</v>
      </c>
      <c r="S98" s="53">
        <f t="shared" si="20"/>
        <v>0</v>
      </c>
      <c r="U98" s="1">
        <f t="shared" si="25"/>
        <v>8100</v>
      </c>
      <c r="V98" s="2"/>
      <c r="W98" s="37"/>
    </row>
    <row r="99" spans="1:24" ht="14.4" x14ac:dyDescent="0.55000000000000004">
      <c r="A99" s="1">
        <f t="shared" si="26"/>
        <v>92</v>
      </c>
      <c r="B99" s="83">
        <v>1953</v>
      </c>
      <c r="C99" s="83">
        <v>1953</v>
      </c>
      <c r="D99" s="34" t="s">
        <v>114</v>
      </c>
      <c r="E99" s="46">
        <f>VLOOKUP($B99,[1]work_database_aidandlevy2025!$E$4:$KG$334,284,FALSE)</f>
        <v>576.6</v>
      </c>
      <c r="F99" s="56">
        <f>VLOOKUP($B99,[1]work_database_aidandlevy2025!$E$4:$KG$334,285,FALSE)</f>
        <v>7826</v>
      </c>
      <c r="G99" s="73">
        <f>VLOOKUP($B99,[1]work_database_aidandlevy2025!$E$4:$KG$334,286,FALSE)</f>
        <v>4512472</v>
      </c>
      <c r="H99" s="56">
        <f>VLOOKUP($B99,[1]work_database_aidandlevy2025!$E$4:$KG$334,287,FALSE)</f>
        <v>0</v>
      </c>
      <c r="I99" s="73">
        <f t="shared" si="21"/>
        <v>4512472</v>
      </c>
      <c r="J99" s="59">
        <v>576.6</v>
      </c>
      <c r="K99" s="20">
        <f t="shared" si="15"/>
        <v>8017</v>
      </c>
      <c r="L99" s="20">
        <f t="shared" si="22"/>
        <v>8017</v>
      </c>
      <c r="M99" s="80">
        <f t="shared" si="23"/>
        <v>4622602.2</v>
      </c>
      <c r="N99" s="20">
        <f t="shared" si="27"/>
        <v>0</v>
      </c>
      <c r="O99" s="80">
        <f t="shared" si="24"/>
        <v>4622602.2</v>
      </c>
      <c r="P99" s="21">
        <f t="shared" si="28"/>
        <v>110130.20000000019</v>
      </c>
      <c r="Q99" s="62">
        <f t="shared" si="29"/>
        <v>2.440573592478805E-2</v>
      </c>
      <c r="R99" s="65">
        <f t="shared" si="19"/>
        <v>0</v>
      </c>
      <c r="S99" s="53">
        <f t="shared" si="20"/>
        <v>0</v>
      </c>
      <c r="U99" s="1">
        <f t="shared" si="25"/>
        <v>8017</v>
      </c>
      <c r="V99" s="2"/>
      <c r="W99" s="37"/>
    </row>
    <row r="100" spans="1:24" ht="14.4" x14ac:dyDescent="0.55000000000000004">
      <c r="A100" s="1">
        <f t="shared" si="26"/>
        <v>93</v>
      </c>
      <c r="B100" s="83">
        <v>1963</v>
      </c>
      <c r="C100" s="83">
        <v>1963</v>
      </c>
      <c r="D100" s="34" t="s">
        <v>115</v>
      </c>
      <c r="E100" s="46">
        <f>VLOOKUP($B100,[1]work_database_aidandlevy2025!$E$4:$KG$334,284,FALSE)</f>
        <v>534.5</v>
      </c>
      <c r="F100" s="56">
        <f>VLOOKUP($B100,[1]work_database_aidandlevy2025!$E$4:$KG$334,285,FALSE)</f>
        <v>7826</v>
      </c>
      <c r="G100" s="73">
        <f>VLOOKUP($B100,[1]work_database_aidandlevy2025!$E$4:$KG$334,286,FALSE)</f>
        <v>4182997</v>
      </c>
      <c r="H100" s="56">
        <f>VLOOKUP($B100,[1]work_database_aidandlevy2025!$E$4:$KG$334,287,FALSE)</f>
        <v>0</v>
      </c>
      <c r="I100" s="73">
        <f t="shared" si="21"/>
        <v>4182997</v>
      </c>
      <c r="J100" s="59">
        <v>534.5</v>
      </c>
      <c r="K100" s="20">
        <f t="shared" si="15"/>
        <v>8017</v>
      </c>
      <c r="L100" s="20">
        <f t="shared" si="22"/>
        <v>8017</v>
      </c>
      <c r="M100" s="80">
        <f t="shared" si="23"/>
        <v>4285086.5</v>
      </c>
      <c r="N100" s="20">
        <f t="shared" si="27"/>
        <v>0</v>
      </c>
      <c r="O100" s="80">
        <f t="shared" si="24"/>
        <v>4285086.5</v>
      </c>
      <c r="P100" s="21">
        <f t="shared" si="28"/>
        <v>102089.5</v>
      </c>
      <c r="Q100" s="62">
        <f t="shared" si="29"/>
        <v>2.4405826731408127E-2</v>
      </c>
      <c r="R100" s="65">
        <f t="shared" si="19"/>
        <v>0</v>
      </c>
      <c r="S100" s="53">
        <f t="shared" si="20"/>
        <v>0</v>
      </c>
      <c r="U100" s="1">
        <f t="shared" si="25"/>
        <v>8017</v>
      </c>
      <c r="V100" s="2"/>
      <c r="W100" s="37"/>
    </row>
    <row r="101" spans="1:24" ht="14.4" x14ac:dyDescent="0.55000000000000004">
      <c r="A101" s="1">
        <f t="shared" si="26"/>
        <v>94</v>
      </c>
      <c r="B101" s="83">
        <v>3582</v>
      </c>
      <c r="C101" s="83">
        <v>1968</v>
      </c>
      <c r="D101" s="34" t="s">
        <v>116</v>
      </c>
      <c r="E101" s="46">
        <f>VLOOKUP($B101,[1]work_database_aidandlevy2025!$E$4:$KG$334,284,FALSE)</f>
        <v>511.5</v>
      </c>
      <c r="F101" s="56">
        <f>VLOOKUP($B101,[1]work_database_aidandlevy2025!$E$4:$KG$334,285,FALSE)</f>
        <v>7875</v>
      </c>
      <c r="G101" s="73">
        <f>VLOOKUP($B101,[1]work_database_aidandlevy2025!$E$4:$KG$334,286,FALSE)</f>
        <v>4028063</v>
      </c>
      <c r="H101" s="56">
        <f>VLOOKUP($B101,[1]work_database_aidandlevy2025!$E$4:$KG$334,287,FALSE)</f>
        <v>47930</v>
      </c>
      <c r="I101" s="73">
        <f t="shared" si="21"/>
        <v>4075993</v>
      </c>
      <c r="J101" s="59">
        <v>511.5</v>
      </c>
      <c r="K101" s="20">
        <f t="shared" si="15"/>
        <v>8066</v>
      </c>
      <c r="L101" s="20">
        <f t="shared" si="22"/>
        <v>8066</v>
      </c>
      <c r="M101" s="80">
        <f t="shared" si="23"/>
        <v>4125759</v>
      </c>
      <c r="N101" s="20">
        <f t="shared" si="27"/>
        <v>0</v>
      </c>
      <c r="O101" s="80">
        <f t="shared" si="24"/>
        <v>4125759</v>
      </c>
      <c r="P101" s="21">
        <f t="shared" si="28"/>
        <v>49766</v>
      </c>
      <c r="Q101" s="62">
        <f t="shared" si="29"/>
        <v>1.2209540104705773E-2</v>
      </c>
      <c r="R101" s="65">
        <f t="shared" si="19"/>
        <v>0</v>
      </c>
      <c r="S101" s="53">
        <f t="shared" si="20"/>
        <v>0</v>
      </c>
      <c r="U101" s="1">
        <f t="shared" si="25"/>
        <v>8066</v>
      </c>
      <c r="V101" s="2"/>
      <c r="W101" s="37"/>
    </row>
    <row r="102" spans="1:24" ht="14.4" x14ac:dyDescent="0.55000000000000004">
      <c r="A102" s="1">
        <f t="shared" si="26"/>
        <v>95</v>
      </c>
      <c r="B102" s="83">
        <v>3978</v>
      </c>
      <c r="C102" s="83">
        <v>3978</v>
      </c>
      <c r="D102" s="35" t="s">
        <v>117</v>
      </c>
      <c r="E102" s="47">
        <f>VLOOKUP($B102,[1]work_database_aidandlevy2025!$E$4:$KG$334,284,FALSE)</f>
        <v>542.1</v>
      </c>
      <c r="F102" s="57">
        <f>VLOOKUP($B102,[1]work_database_aidandlevy2025!$E$4:$KG$334,285,FALSE)</f>
        <v>7855</v>
      </c>
      <c r="G102" s="74">
        <f>VLOOKUP($B102,[1]work_database_aidandlevy2025!$E$4:$KG$334,286,FALSE)</f>
        <v>4258196</v>
      </c>
      <c r="H102" s="57">
        <f>VLOOKUP($B102,[1]work_database_aidandlevy2025!$E$4:$KG$334,287,FALSE)</f>
        <v>0</v>
      </c>
      <c r="I102" s="74">
        <f t="shared" si="21"/>
        <v>4258196</v>
      </c>
      <c r="J102" s="60">
        <v>542.1</v>
      </c>
      <c r="K102" s="22">
        <f t="shared" si="15"/>
        <v>8046</v>
      </c>
      <c r="L102" s="22">
        <f t="shared" si="22"/>
        <v>8046</v>
      </c>
      <c r="M102" s="81">
        <f t="shared" si="23"/>
        <v>4361736.6000000006</v>
      </c>
      <c r="N102" s="22">
        <f t="shared" si="27"/>
        <v>0</v>
      </c>
      <c r="O102" s="81">
        <f t="shared" si="24"/>
        <v>4361736.6000000006</v>
      </c>
      <c r="P102" s="23">
        <f t="shared" si="28"/>
        <v>103540.60000000056</v>
      </c>
      <c r="Q102" s="63">
        <f t="shared" si="29"/>
        <v>2.4315602193980868E-2</v>
      </c>
      <c r="R102" s="66">
        <f t="shared" si="19"/>
        <v>0</v>
      </c>
      <c r="S102" s="54">
        <f t="shared" si="20"/>
        <v>0</v>
      </c>
      <c r="U102" s="1">
        <f t="shared" si="25"/>
        <v>8046</v>
      </c>
      <c r="V102" s="2"/>
      <c r="W102" s="37"/>
    </row>
    <row r="103" spans="1:24" ht="14.4" x14ac:dyDescent="0.55000000000000004">
      <c r="A103" s="1">
        <f t="shared" si="26"/>
        <v>96</v>
      </c>
      <c r="B103" s="83">
        <v>6741</v>
      </c>
      <c r="C103" s="83">
        <v>6741</v>
      </c>
      <c r="D103" s="36" t="s">
        <v>118</v>
      </c>
      <c r="E103" s="46">
        <f>VLOOKUP($B103,[1]work_database_aidandlevy2025!$E$4:$KG$334,284,FALSE)</f>
        <v>844.4</v>
      </c>
      <c r="F103" s="56">
        <f>VLOOKUP($B103,[1]work_database_aidandlevy2025!$E$4:$KG$334,285,FALSE)</f>
        <v>7826</v>
      </c>
      <c r="G103" s="73">
        <f>VLOOKUP($B103,[1]work_database_aidandlevy2025!$E$4:$KG$334,286,FALSE)</f>
        <v>6608274</v>
      </c>
      <c r="H103" s="56">
        <f>VLOOKUP($B103,[1]work_database_aidandlevy2025!$E$4:$KG$334,287,FALSE)</f>
        <v>0</v>
      </c>
      <c r="I103" s="73">
        <f t="shared" si="21"/>
        <v>6608274</v>
      </c>
      <c r="J103" s="59">
        <v>844.4</v>
      </c>
      <c r="K103" s="20">
        <f t="shared" si="15"/>
        <v>8017</v>
      </c>
      <c r="L103" s="20">
        <f t="shared" si="22"/>
        <v>8017</v>
      </c>
      <c r="M103" s="80">
        <f t="shared" si="23"/>
        <v>6769554.7999999998</v>
      </c>
      <c r="N103" s="20">
        <f t="shared" si="27"/>
        <v>0</v>
      </c>
      <c r="O103" s="80">
        <f t="shared" si="24"/>
        <v>6769554.7999999998</v>
      </c>
      <c r="P103" s="21">
        <f t="shared" si="28"/>
        <v>161280.79999999981</v>
      </c>
      <c r="Q103" s="62">
        <f t="shared" si="29"/>
        <v>2.4405888738874903E-2</v>
      </c>
      <c r="R103" s="65">
        <f t="shared" si="19"/>
        <v>0</v>
      </c>
      <c r="S103" s="53">
        <f t="shared" si="20"/>
        <v>0</v>
      </c>
      <c r="U103" s="1">
        <f t="shared" si="25"/>
        <v>8017</v>
      </c>
      <c r="V103" s="2"/>
      <c r="W103" s="37"/>
    </row>
    <row r="104" spans="1:24" ht="14.4" x14ac:dyDescent="0.55000000000000004">
      <c r="A104" s="1">
        <f t="shared" si="26"/>
        <v>97</v>
      </c>
      <c r="B104" s="83">
        <v>1970</v>
      </c>
      <c r="C104" s="83">
        <v>1970</v>
      </c>
      <c r="D104" s="34" t="s">
        <v>119</v>
      </c>
      <c r="E104" s="46">
        <f>VLOOKUP($B104,[1]work_database_aidandlevy2025!$E$4:$KG$334,284,FALSE)</f>
        <v>435.5</v>
      </c>
      <c r="F104" s="56">
        <f>VLOOKUP($B104,[1]work_database_aidandlevy2025!$E$4:$KG$334,285,FALSE)</f>
        <v>7826</v>
      </c>
      <c r="G104" s="73">
        <f>VLOOKUP($B104,[1]work_database_aidandlevy2025!$E$4:$KG$334,286,FALSE)</f>
        <v>3408223</v>
      </c>
      <c r="H104" s="56">
        <f>VLOOKUP($B104,[1]work_database_aidandlevy2025!$E$4:$KG$334,287,FALSE)</f>
        <v>235390</v>
      </c>
      <c r="I104" s="73">
        <f t="shared" si="21"/>
        <v>3643613</v>
      </c>
      <c r="J104" s="59">
        <v>435.5</v>
      </c>
      <c r="K104" s="20">
        <f t="shared" si="15"/>
        <v>8017</v>
      </c>
      <c r="L104" s="20">
        <f t="shared" si="22"/>
        <v>8017</v>
      </c>
      <c r="M104" s="80">
        <f t="shared" si="23"/>
        <v>3491403.5</v>
      </c>
      <c r="N104" s="20">
        <f t="shared" si="27"/>
        <v>0</v>
      </c>
      <c r="O104" s="80">
        <f t="shared" si="24"/>
        <v>3491403.5</v>
      </c>
      <c r="P104" s="21">
        <f t="shared" si="28"/>
        <v>-152209.5</v>
      </c>
      <c r="Q104" s="62">
        <f t="shared" si="29"/>
        <v>-4.1774332235613387E-2</v>
      </c>
      <c r="R104" s="65">
        <f t="shared" si="19"/>
        <v>0</v>
      </c>
      <c r="S104" s="53">
        <f t="shared" si="20"/>
        <v>0</v>
      </c>
      <c r="U104" s="1">
        <f t="shared" si="25"/>
        <v>8017</v>
      </c>
      <c r="V104" s="2"/>
      <c r="W104" s="37"/>
    </row>
    <row r="105" spans="1:24" ht="14.4" x14ac:dyDescent="0.55000000000000004">
      <c r="A105" s="1">
        <f t="shared" si="26"/>
        <v>98</v>
      </c>
      <c r="B105" s="83">
        <v>1972</v>
      </c>
      <c r="C105" s="83">
        <v>1972</v>
      </c>
      <c r="D105" s="34" t="s">
        <v>120</v>
      </c>
      <c r="E105" s="46">
        <f>VLOOKUP($B105,[1]work_database_aidandlevy2025!$E$4:$KG$334,284,FALSE)</f>
        <v>301.3</v>
      </c>
      <c r="F105" s="56">
        <f>VLOOKUP($B105,[1]work_database_aidandlevy2025!$E$4:$KG$334,285,FALSE)</f>
        <v>7826</v>
      </c>
      <c r="G105" s="73">
        <f>VLOOKUP($B105,[1]work_database_aidandlevy2025!$E$4:$KG$334,286,FALSE)</f>
        <v>2357974</v>
      </c>
      <c r="H105" s="56">
        <f>VLOOKUP($B105,[1]work_database_aidandlevy2025!$E$4:$KG$334,287,FALSE)</f>
        <v>196797</v>
      </c>
      <c r="I105" s="73">
        <f t="shared" si="21"/>
        <v>2554771</v>
      </c>
      <c r="J105" s="59">
        <v>301.3</v>
      </c>
      <c r="K105" s="20">
        <f t="shared" si="15"/>
        <v>8017</v>
      </c>
      <c r="L105" s="20">
        <f t="shared" si="22"/>
        <v>8017</v>
      </c>
      <c r="M105" s="80">
        <f t="shared" si="23"/>
        <v>2415522.1</v>
      </c>
      <c r="N105" s="20">
        <f t="shared" si="27"/>
        <v>0</v>
      </c>
      <c r="O105" s="80">
        <f t="shared" si="24"/>
        <v>2415522.1</v>
      </c>
      <c r="P105" s="21">
        <f t="shared" si="28"/>
        <v>-139248.89999999991</v>
      </c>
      <c r="Q105" s="62">
        <f t="shared" si="29"/>
        <v>-5.4505433167982537E-2</v>
      </c>
      <c r="R105" s="65">
        <f t="shared" si="19"/>
        <v>0</v>
      </c>
      <c r="S105" s="53">
        <f t="shared" si="20"/>
        <v>0</v>
      </c>
      <c r="U105" s="1">
        <f t="shared" si="25"/>
        <v>8017</v>
      </c>
      <c r="V105" s="2"/>
      <c r="W105" s="37"/>
    </row>
    <row r="106" spans="1:24" ht="14.4" x14ac:dyDescent="0.55000000000000004">
      <c r="A106" s="1">
        <f t="shared" si="26"/>
        <v>99</v>
      </c>
      <c r="B106" s="83">
        <v>1965</v>
      </c>
      <c r="C106" s="83">
        <v>1965</v>
      </c>
      <c r="D106" s="34" t="s">
        <v>121</v>
      </c>
      <c r="E106" s="46">
        <f>VLOOKUP($B106,[1]work_database_aidandlevy2025!$E$4:$KG$334,284,FALSE)</f>
        <v>554.29999999999995</v>
      </c>
      <c r="F106" s="56">
        <f>VLOOKUP($B106,[1]work_database_aidandlevy2025!$E$4:$KG$334,285,FALSE)</f>
        <v>7826</v>
      </c>
      <c r="G106" s="73">
        <f>VLOOKUP($B106,[1]work_database_aidandlevy2025!$E$4:$KG$334,286,FALSE)</f>
        <v>4337952</v>
      </c>
      <c r="H106" s="56">
        <f>VLOOKUP($B106,[1]work_database_aidandlevy2025!$E$4:$KG$334,287,FALSE)</f>
        <v>0</v>
      </c>
      <c r="I106" s="73">
        <f t="shared" si="21"/>
        <v>4337952</v>
      </c>
      <c r="J106" s="59">
        <v>554.29999999999995</v>
      </c>
      <c r="K106" s="20">
        <f t="shared" si="15"/>
        <v>8017</v>
      </c>
      <c r="L106" s="20">
        <f t="shared" si="22"/>
        <v>8017</v>
      </c>
      <c r="M106" s="80">
        <f t="shared" si="23"/>
        <v>4443823.0999999996</v>
      </c>
      <c r="N106" s="20">
        <f t="shared" si="27"/>
        <v>0</v>
      </c>
      <c r="O106" s="80">
        <f t="shared" si="24"/>
        <v>4443823.0999999996</v>
      </c>
      <c r="P106" s="21">
        <f t="shared" si="28"/>
        <v>105871.09999999963</v>
      </c>
      <c r="Q106" s="62">
        <f t="shared" si="29"/>
        <v>2.4405779501478955E-2</v>
      </c>
      <c r="R106" s="65">
        <f t="shared" si="19"/>
        <v>0</v>
      </c>
      <c r="S106" s="53">
        <f t="shared" si="20"/>
        <v>0</v>
      </c>
      <c r="U106" s="1">
        <f t="shared" si="25"/>
        <v>8017</v>
      </c>
      <c r="V106" s="2"/>
      <c r="W106" s="37"/>
    </row>
    <row r="107" spans="1:24" ht="14.4" x14ac:dyDescent="0.55000000000000004">
      <c r="A107" s="1">
        <f t="shared" si="26"/>
        <v>100</v>
      </c>
      <c r="B107" s="83">
        <v>657</v>
      </c>
      <c r="C107" s="83">
        <v>657</v>
      </c>
      <c r="D107" s="35" t="s">
        <v>122</v>
      </c>
      <c r="E107" s="47">
        <f>VLOOKUP($B107,[1]work_database_aidandlevy2025!$E$4:$KG$334,284,FALSE)</f>
        <v>794.9</v>
      </c>
      <c r="F107" s="57">
        <f>VLOOKUP($B107,[1]work_database_aidandlevy2025!$E$4:$KG$334,285,FALSE)</f>
        <v>7826</v>
      </c>
      <c r="G107" s="74">
        <f>VLOOKUP($B107,[1]work_database_aidandlevy2025!$E$4:$KG$334,286,FALSE)</f>
        <v>6220887</v>
      </c>
      <c r="H107" s="57">
        <f>VLOOKUP($B107,[1]work_database_aidandlevy2025!$E$4:$KG$334,287,FALSE)</f>
        <v>222717</v>
      </c>
      <c r="I107" s="74">
        <f t="shared" si="21"/>
        <v>6443604</v>
      </c>
      <c r="J107" s="60">
        <v>794.9</v>
      </c>
      <c r="K107" s="22">
        <f t="shared" si="15"/>
        <v>8017</v>
      </c>
      <c r="L107" s="22">
        <f t="shared" si="22"/>
        <v>8017</v>
      </c>
      <c r="M107" s="81">
        <f t="shared" si="23"/>
        <v>6372713.2999999998</v>
      </c>
      <c r="N107" s="22">
        <f t="shared" si="27"/>
        <v>0</v>
      </c>
      <c r="O107" s="81">
        <f t="shared" si="24"/>
        <v>6372713.2999999998</v>
      </c>
      <c r="P107" s="23">
        <f t="shared" si="28"/>
        <v>-70890.700000000186</v>
      </c>
      <c r="Q107" s="63">
        <f t="shared" si="29"/>
        <v>-1.1001715809972213E-2</v>
      </c>
      <c r="R107" s="66">
        <f t="shared" si="19"/>
        <v>0</v>
      </c>
      <c r="S107" s="54">
        <f t="shared" si="20"/>
        <v>0</v>
      </c>
      <c r="U107" s="1">
        <f t="shared" si="25"/>
        <v>8017</v>
      </c>
      <c r="V107" s="2"/>
      <c r="W107" s="37"/>
    </row>
    <row r="108" spans="1:24" ht="14.4" x14ac:dyDescent="0.55000000000000004">
      <c r="A108" s="1">
        <f t="shared" si="26"/>
        <v>101</v>
      </c>
      <c r="B108" s="83">
        <v>1989</v>
      </c>
      <c r="C108" s="83">
        <v>1989</v>
      </c>
      <c r="D108" s="36" t="s">
        <v>123</v>
      </c>
      <c r="E108" s="46">
        <f>VLOOKUP($B108,[1]work_database_aidandlevy2025!$E$4:$KG$334,284,FALSE)</f>
        <v>392</v>
      </c>
      <c r="F108" s="56">
        <f>VLOOKUP($B108,[1]work_database_aidandlevy2025!$E$4:$KG$334,285,FALSE)</f>
        <v>7826</v>
      </c>
      <c r="G108" s="73">
        <f>VLOOKUP($B108,[1]work_database_aidandlevy2025!$E$4:$KG$334,286,FALSE)</f>
        <v>3067792</v>
      </c>
      <c r="H108" s="56">
        <f>VLOOKUP($B108,[1]work_database_aidandlevy2025!$E$4:$KG$334,287,FALSE)</f>
        <v>24459</v>
      </c>
      <c r="I108" s="73">
        <f t="shared" si="21"/>
        <v>3092251</v>
      </c>
      <c r="J108" s="59">
        <v>392</v>
      </c>
      <c r="K108" s="20">
        <f t="shared" si="15"/>
        <v>8017</v>
      </c>
      <c r="L108" s="20">
        <f t="shared" si="22"/>
        <v>8017</v>
      </c>
      <c r="M108" s="80">
        <f t="shared" si="23"/>
        <v>3142664</v>
      </c>
      <c r="N108" s="20">
        <f t="shared" si="27"/>
        <v>0</v>
      </c>
      <c r="O108" s="80">
        <f t="shared" si="24"/>
        <v>3142664</v>
      </c>
      <c r="P108" s="21">
        <f t="shared" si="28"/>
        <v>50413</v>
      </c>
      <c r="Q108" s="62">
        <f t="shared" si="29"/>
        <v>1.630301033130881E-2</v>
      </c>
      <c r="R108" s="65">
        <f t="shared" si="19"/>
        <v>0</v>
      </c>
      <c r="S108" s="53">
        <f t="shared" si="20"/>
        <v>0</v>
      </c>
      <c r="U108" s="1">
        <f t="shared" si="25"/>
        <v>8017</v>
      </c>
      <c r="V108" s="2"/>
      <c r="W108" s="37"/>
    </row>
    <row r="109" spans="1:24" ht="14.4" x14ac:dyDescent="0.55000000000000004">
      <c r="A109" s="1">
        <f t="shared" si="26"/>
        <v>102</v>
      </c>
      <c r="B109" s="83">
        <v>2007</v>
      </c>
      <c r="C109" s="83">
        <v>2007</v>
      </c>
      <c r="D109" s="36" t="s">
        <v>124</v>
      </c>
      <c r="E109" s="46">
        <f>VLOOKUP($B109,[1]work_database_aidandlevy2025!$E$4:$KG$334,284,FALSE)</f>
        <v>540.79999999999995</v>
      </c>
      <c r="F109" s="56">
        <f>VLOOKUP($B109,[1]work_database_aidandlevy2025!$E$4:$KG$334,285,FALSE)</f>
        <v>7826</v>
      </c>
      <c r="G109" s="73">
        <f>VLOOKUP($B109,[1]work_database_aidandlevy2025!$E$4:$KG$334,286,FALSE)</f>
        <v>4232301</v>
      </c>
      <c r="H109" s="56">
        <f>VLOOKUP($B109,[1]work_database_aidandlevy2025!$E$4:$KG$334,287,FALSE)</f>
        <v>91453</v>
      </c>
      <c r="I109" s="73">
        <f t="shared" si="21"/>
        <v>4323754</v>
      </c>
      <c r="J109" s="59">
        <v>540.79999999999995</v>
      </c>
      <c r="K109" s="20">
        <f t="shared" si="15"/>
        <v>8017</v>
      </c>
      <c r="L109" s="20">
        <f t="shared" si="22"/>
        <v>8017</v>
      </c>
      <c r="M109" s="80">
        <f t="shared" si="23"/>
        <v>4335593.5999999996</v>
      </c>
      <c r="N109" s="20">
        <f t="shared" si="27"/>
        <v>0</v>
      </c>
      <c r="O109" s="80">
        <f t="shared" si="24"/>
        <v>4335593.5999999996</v>
      </c>
      <c r="P109" s="21">
        <f t="shared" si="28"/>
        <v>11839.599999999627</v>
      </c>
      <c r="Q109" s="62">
        <f t="shared" si="29"/>
        <v>2.7382686434056212E-3</v>
      </c>
      <c r="R109" s="65">
        <f t="shared" si="19"/>
        <v>0</v>
      </c>
      <c r="S109" s="53">
        <f t="shared" si="20"/>
        <v>0</v>
      </c>
      <c r="U109" s="1">
        <f t="shared" si="25"/>
        <v>8017</v>
      </c>
      <c r="V109" s="2"/>
      <c r="W109" s="37"/>
    </row>
    <row r="110" spans="1:24" s="31" customFormat="1" ht="14.4" x14ac:dyDescent="0.55000000000000004">
      <c r="A110" s="31">
        <f t="shared" si="26"/>
        <v>103</v>
      </c>
      <c r="B110" s="86">
        <v>2088</v>
      </c>
      <c r="C110" s="86">
        <v>2088</v>
      </c>
      <c r="D110" s="34" t="s">
        <v>125</v>
      </c>
      <c r="E110" s="46">
        <f>VLOOKUP($B110,[1]work_database_aidandlevy2025!$E$4:$KG$334,284,FALSE)</f>
        <v>642.29999999999995</v>
      </c>
      <c r="F110" s="56">
        <f>VLOOKUP($B110,[1]work_database_aidandlevy2025!$E$4:$KG$334,285,FALSE)</f>
        <v>7914</v>
      </c>
      <c r="G110" s="73">
        <f>VLOOKUP($B110,[1]work_database_aidandlevy2025!$E$4:$KG$334,286,FALSE)</f>
        <v>5083162</v>
      </c>
      <c r="H110" s="56">
        <f>VLOOKUP($B110,[1]work_database_aidandlevy2025!$E$4:$KG$334,287,FALSE)</f>
        <v>105551</v>
      </c>
      <c r="I110" s="73">
        <f t="shared" si="21"/>
        <v>5188713</v>
      </c>
      <c r="J110" s="59">
        <v>642.29999999999995</v>
      </c>
      <c r="K110" s="20">
        <f t="shared" si="15"/>
        <v>8105</v>
      </c>
      <c r="L110" s="20">
        <f t="shared" si="22"/>
        <v>8105</v>
      </c>
      <c r="M110" s="80">
        <f t="shared" si="23"/>
        <v>5205841.5</v>
      </c>
      <c r="N110" s="20">
        <f t="shared" si="27"/>
        <v>0</v>
      </c>
      <c r="O110" s="80">
        <f t="shared" si="24"/>
        <v>5205841.5</v>
      </c>
      <c r="P110" s="21">
        <f t="shared" si="28"/>
        <v>17128.5</v>
      </c>
      <c r="Q110" s="62">
        <f t="shared" si="29"/>
        <v>3.3011076157035473E-3</v>
      </c>
      <c r="R110" s="65">
        <f t="shared" si="19"/>
        <v>0</v>
      </c>
      <c r="S110" s="53">
        <f t="shared" si="20"/>
        <v>0</v>
      </c>
      <c r="T110" s="87"/>
      <c r="U110" s="1">
        <f t="shared" si="25"/>
        <v>8105</v>
      </c>
      <c r="V110" s="2"/>
      <c r="W110" s="37"/>
      <c r="X110" s="1"/>
    </row>
    <row r="111" spans="1:24" ht="14.4" x14ac:dyDescent="0.55000000000000004">
      <c r="A111" s="1">
        <f t="shared" si="26"/>
        <v>104</v>
      </c>
      <c r="B111" s="83">
        <v>2097</v>
      </c>
      <c r="C111" s="83">
        <v>2097</v>
      </c>
      <c r="D111" s="34" t="s">
        <v>126</v>
      </c>
      <c r="E111" s="46">
        <f>VLOOKUP($B111,[1]work_database_aidandlevy2025!$E$4:$KG$334,284,FALSE)</f>
        <v>449.4</v>
      </c>
      <c r="F111" s="56">
        <f>VLOOKUP($B111,[1]work_database_aidandlevy2025!$E$4:$KG$334,285,FALSE)</f>
        <v>7864</v>
      </c>
      <c r="G111" s="73">
        <f>VLOOKUP($B111,[1]work_database_aidandlevy2025!$E$4:$KG$334,286,FALSE)</f>
        <v>3534082</v>
      </c>
      <c r="H111" s="56">
        <f>VLOOKUP($B111,[1]work_database_aidandlevy2025!$E$4:$KG$334,287,FALSE)</f>
        <v>46293</v>
      </c>
      <c r="I111" s="73">
        <f t="shared" si="21"/>
        <v>3580375</v>
      </c>
      <c r="J111" s="59">
        <v>449.4</v>
      </c>
      <c r="K111" s="20">
        <f t="shared" si="15"/>
        <v>8055</v>
      </c>
      <c r="L111" s="20">
        <f t="shared" si="22"/>
        <v>8055</v>
      </c>
      <c r="M111" s="80">
        <f t="shared" si="23"/>
        <v>3619917</v>
      </c>
      <c r="N111" s="20">
        <f t="shared" si="27"/>
        <v>0</v>
      </c>
      <c r="O111" s="80">
        <f t="shared" si="24"/>
        <v>3619917</v>
      </c>
      <c r="P111" s="21">
        <f t="shared" si="28"/>
        <v>39542</v>
      </c>
      <c r="Q111" s="62">
        <f t="shared" si="29"/>
        <v>1.1044094543169361E-2</v>
      </c>
      <c r="R111" s="65">
        <f t="shared" si="19"/>
        <v>0</v>
      </c>
      <c r="S111" s="53">
        <f t="shared" si="20"/>
        <v>0</v>
      </c>
      <c r="U111" s="1">
        <f t="shared" si="25"/>
        <v>8055</v>
      </c>
      <c r="V111" s="2"/>
      <c r="W111" s="37"/>
    </row>
    <row r="112" spans="1:24" ht="14.4" x14ac:dyDescent="0.55000000000000004">
      <c r="A112" s="1">
        <f t="shared" si="26"/>
        <v>105</v>
      </c>
      <c r="B112" s="83">
        <v>2113</v>
      </c>
      <c r="C112" s="83">
        <v>2113</v>
      </c>
      <c r="D112" s="35" t="s">
        <v>127</v>
      </c>
      <c r="E112" s="47">
        <f>VLOOKUP($B112,[1]work_database_aidandlevy2025!$E$4:$KG$334,284,FALSE)</f>
        <v>176.2</v>
      </c>
      <c r="F112" s="57">
        <f>VLOOKUP($B112,[1]work_database_aidandlevy2025!$E$4:$KG$334,285,FALSE)</f>
        <v>7826</v>
      </c>
      <c r="G112" s="74">
        <f>VLOOKUP($B112,[1]work_database_aidandlevy2025!$E$4:$KG$334,286,FALSE)</f>
        <v>1378941</v>
      </c>
      <c r="H112" s="57">
        <f>VLOOKUP($B112,[1]work_database_aidandlevy2025!$E$4:$KG$334,287,FALSE)</f>
        <v>51515</v>
      </c>
      <c r="I112" s="74">
        <f t="shared" si="21"/>
        <v>1430456</v>
      </c>
      <c r="J112" s="60">
        <v>176.2</v>
      </c>
      <c r="K112" s="22">
        <f t="shared" si="15"/>
        <v>8017</v>
      </c>
      <c r="L112" s="22">
        <f t="shared" si="22"/>
        <v>8017</v>
      </c>
      <c r="M112" s="81">
        <f t="shared" si="23"/>
        <v>1412595.4</v>
      </c>
      <c r="N112" s="22">
        <f t="shared" si="27"/>
        <v>0</v>
      </c>
      <c r="O112" s="81">
        <f t="shared" si="24"/>
        <v>1412595.4</v>
      </c>
      <c r="P112" s="23">
        <f t="shared" si="28"/>
        <v>-17860.600000000093</v>
      </c>
      <c r="Q112" s="63">
        <f t="shared" si="29"/>
        <v>-1.2485948536690463E-2</v>
      </c>
      <c r="R112" s="66">
        <f t="shared" si="19"/>
        <v>0</v>
      </c>
      <c r="S112" s="54">
        <f t="shared" si="20"/>
        <v>0</v>
      </c>
      <c r="U112" s="1">
        <f t="shared" si="25"/>
        <v>8017</v>
      </c>
      <c r="V112" s="2"/>
      <c r="W112" s="37"/>
    </row>
    <row r="113" spans="1:23" ht="14.4" x14ac:dyDescent="0.55000000000000004">
      <c r="A113" s="1">
        <f t="shared" si="26"/>
        <v>106</v>
      </c>
      <c r="B113" s="83">
        <v>2124</v>
      </c>
      <c r="C113" s="83">
        <v>2124</v>
      </c>
      <c r="D113" s="34" t="s">
        <v>128</v>
      </c>
      <c r="E113" s="46">
        <f>VLOOKUP($B113,[1]work_database_aidandlevy2025!$E$4:$KG$334,284,FALSE)</f>
        <v>1168.0999999999999</v>
      </c>
      <c r="F113" s="56">
        <f>VLOOKUP($B113,[1]work_database_aidandlevy2025!$E$4:$KG$334,285,FALSE)</f>
        <v>7826</v>
      </c>
      <c r="G113" s="73">
        <f>VLOOKUP($B113,[1]work_database_aidandlevy2025!$E$4:$KG$334,286,FALSE)</f>
        <v>9141551</v>
      </c>
      <c r="H113" s="56">
        <f>VLOOKUP($B113,[1]work_database_aidandlevy2025!$E$4:$KG$334,287,FALSE)</f>
        <v>127492</v>
      </c>
      <c r="I113" s="73">
        <f t="shared" si="21"/>
        <v>9269043</v>
      </c>
      <c r="J113" s="59">
        <v>1168.0999999999999</v>
      </c>
      <c r="K113" s="20">
        <f t="shared" si="15"/>
        <v>8017</v>
      </c>
      <c r="L113" s="20">
        <f t="shared" si="22"/>
        <v>8017</v>
      </c>
      <c r="M113" s="80">
        <f t="shared" si="23"/>
        <v>9364657.6999999993</v>
      </c>
      <c r="N113" s="20">
        <f t="shared" si="27"/>
        <v>0</v>
      </c>
      <c r="O113" s="80">
        <f t="shared" si="24"/>
        <v>9364657.6999999993</v>
      </c>
      <c r="P113" s="21">
        <f t="shared" si="28"/>
        <v>95614.699999999255</v>
      </c>
      <c r="Q113" s="62">
        <f t="shared" si="29"/>
        <v>1.0315487801707173E-2</v>
      </c>
      <c r="R113" s="65">
        <f t="shared" si="19"/>
        <v>0</v>
      </c>
      <c r="S113" s="53">
        <f t="shared" si="20"/>
        <v>0</v>
      </c>
      <c r="U113" s="1">
        <f t="shared" si="25"/>
        <v>8017</v>
      </c>
      <c r="V113" s="2"/>
      <c r="W113" s="37"/>
    </row>
    <row r="114" spans="1:23" ht="14.4" x14ac:dyDescent="0.55000000000000004">
      <c r="A114" s="1">
        <f t="shared" si="26"/>
        <v>107</v>
      </c>
      <c r="B114" s="83">
        <v>2151</v>
      </c>
      <c r="C114" s="83">
        <v>2151</v>
      </c>
      <c r="D114" s="34" t="s">
        <v>129</v>
      </c>
      <c r="E114" s="46">
        <f>VLOOKUP($B114,[1]work_database_aidandlevy2025!$E$4:$KG$334,284,FALSE)</f>
        <v>417</v>
      </c>
      <c r="F114" s="56">
        <f>VLOOKUP($B114,[1]work_database_aidandlevy2025!$E$4:$KG$334,285,FALSE)</f>
        <v>7875</v>
      </c>
      <c r="G114" s="73">
        <f>VLOOKUP($B114,[1]work_database_aidandlevy2025!$E$4:$KG$334,286,FALSE)</f>
        <v>3283875</v>
      </c>
      <c r="H114" s="56">
        <f>VLOOKUP($B114,[1]work_database_aidandlevy2025!$E$4:$KG$334,287,FALSE)</f>
        <v>26123</v>
      </c>
      <c r="I114" s="73">
        <f t="shared" si="21"/>
        <v>3309998</v>
      </c>
      <c r="J114" s="59">
        <v>417</v>
      </c>
      <c r="K114" s="20">
        <f t="shared" si="15"/>
        <v>8066</v>
      </c>
      <c r="L114" s="20">
        <f t="shared" si="22"/>
        <v>8066</v>
      </c>
      <c r="M114" s="80">
        <f t="shared" si="23"/>
        <v>3363522</v>
      </c>
      <c r="N114" s="20">
        <f t="shared" si="27"/>
        <v>0</v>
      </c>
      <c r="O114" s="80">
        <f t="shared" si="24"/>
        <v>3363522</v>
      </c>
      <c r="P114" s="21">
        <f t="shared" si="28"/>
        <v>53524</v>
      </c>
      <c r="Q114" s="62">
        <f t="shared" si="29"/>
        <v>1.6170402519880677E-2</v>
      </c>
      <c r="R114" s="65">
        <f t="shared" si="19"/>
        <v>0</v>
      </c>
      <c r="S114" s="53">
        <f t="shared" si="20"/>
        <v>0</v>
      </c>
      <c r="U114" s="1">
        <f t="shared" si="25"/>
        <v>8066</v>
      </c>
      <c r="V114" s="2"/>
      <c r="W114" s="37"/>
    </row>
    <row r="115" spans="1:23" ht="14.4" x14ac:dyDescent="0.55000000000000004">
      <c r="A115" s="1">
        <f t="shared" si="26"/>
        <v>108</v>
      </c>
      <c r="B115" s="83">
        <v>2169</v>
      </c>
      <c r="C115" s="83">
        <v>2169</v>
      </c>
      <c r="D115" s="34" t="s">
        <v>130</v>
      </c>
      <c r="E115" s="46">
        <f>VLOOKUP($B115,[1]work_database_aidandlevy2025!$E$4:$KG$334,284,FALSE)</f>
        <v>1525.8</v>
      </c>
      <c r="F115" s="56">
        <f>VLOOKUP($B115,[1]work_database_aidandlevy2025!$E$4:$KG$334,285,FALSE)</f>
        <v>7826</v>
      </c>
      <c r="G115" s="73">
        <f>VLOOKUP($B115,[1]work_database_aidandlevy2025!$E$4:$KG$334,286,FALSE)</f>
        <v>11940911</v>
      </c>
      <c r="H115" s="56">
        <f>VLOOKUP($B115,[1]work_database_aidandlevy2025!$E$4:$KG$334,287,FALSE)</f>
        <v>152800</v>
      </c>
      <c r="I115" s="73">
        <f t="shared" si="21"/>
        <v>12093711</v>
      </c>
      <c r="J115" s="59">
        <v>1525.8</v>
      </c>
      <c r="K115" s="20">
        <f t="shared" si="15"/>
        <v>8017</v>
      </c>
      <c r="L115" s="20">
        <f t="shared" si="22"/>
        <v>8017</v>
      </c>
      <c r="M115" s="80">
        <f t="shared" si="23"/>
        <v>12232338.6</v>
      </c>
      <c r="N115" s="20">
        <f t="shared" si="27"/>
        <v>0</v>
      </c>
      <c r="O115" s="80">
        <f t="shared" si="24"/>
        <v>12232338.6</v>
      </c>
      <c r="P115" s="21">
        <f t="shared" si="28"/>
        <v>138627.59999999963</v>
      </c>
      <c r="Q115" s="62">
        <f t="shared" si="29"/>
        <v>1.1462784252079418E-2</v>
      </c>
      <c r="R115" s="65">
        <f t="shared" si="19"/>
        <v>0</v>
      </c>
      <c r="S115" s="53">
        <f t="shared" si="20"/>
        <v>0</v>
      </c>
      <c r="U115" s="1">
        <f t="shared" si="25"/>
        <v>8017</v>
      </c>
      <c r="V115" s="2"/>
      <c r="W115" s="37"/>
    </row>
    <row r="116" spans="1:23" ht="14.4" x14ac:dyDescent="0.55000000000000004">
      <c r="A116" s="1">
        <f t="shared" si="26"/>
        <v>109</v>
      </c>
      <c r="B116" s="83">
        <v>2295</v>
      </c>
      <c r="C116" s="83">
        <v>2295</v>
      </c>
      <c r="D116" s="34" t="s">
        <v>131</v>
      </c>
      <c r="E116" s="46">
        <f>VLOOKUP($B116,[1]work_database_aidandlevy2025!$E$4:$KG$334,284,FALSE)</f>
        <v>1055.7</v>
      </c>
      <c r="F116" s="56">
        <f>VLOOKUP($B116,[1]work_database_aidandlevy2025!$E$4:$KG$334,285,FALSE)</f>
        <v>7826</v>
      </c>
      <c r="G116" s="73">
        <f>VLOOKUP($B116,[1]work_database_aidandlevy2025!$E$4:$KG$334,286,FALSE)</f>
        <v>8261908</v>
      </c>
      <c r="H116" s="56">
        <f>VLOOKUP($B116,[1]work_database_aidandlevy2025!$E$4:$KG$334,287,FALSE)</f>
        <v>0</v>
      </c>
      <c r="I116" s="73">
        <f t="shared" si="21"/>
        <v>8261908</v>
      </c>
      <c r="J116" s="59">
        <v>1055.7</v>
      </c>
      <c r="K116" s="20">
        <f t="shared" si="15"/>
        <v>8017</v>
      </c>
      <c r="L116" s="20">
        <f t="shared" si="22"/>
        <v>8017</v>
      </c>
      <c r="M116" s="80">
        <f t="shared" si="23"/>
        <v>8463546.9000000004</v>
      </c>
      <c r="N116" s="20">
        <f t="shared" si="27"/>
        <v>0</v>
      </c>
      <c r="O116" s="80">
        <f t="shared" si="24"/>
        <v>8463546.9000000004</v>
      </c>
      <c r="P116" s="21">
        <f t="shared" si="28"/>
        <v>201638.90000000037</v>
      </c>
      <c r="Q116" s="62">
        <f t="shared" si="29"/>
        <v>2.4405851529695124E-2</v>
      </c>
      <c r="R116" s="65">
        <f t="shared" si="19"/>
        <v>0</v>
      </c>
      <c r="S116" s="53">
        <f t="shared" si="20"/>
        <v>0</v>
      </c>
      <c r="U116" s="1">
        <f t="shared" si="25"/>
        <v>8017</v>
      </c>
      <c r="V116" s="2"/>
      <c r="W116" s="37"/>
    </row>
    <row r="117" spans="1:23" ht="14.4" x14ac:dyDescent="0.55000000000000004">
      <c r="A117" s="1">
        <f t="shared" si="26"/>
        <v>110</v>
      </c>
      <c r="B117" s="83">
        <v>2313</v>
      </c>
      <c r="C117" s="83">
        <v>2313</v>
      </c>
      <c r="D117" s="35" t="s">
        <v>132</v>
      </c>
      <c r="E117" s="47">
        <f>VLOOKUP($B117,[1]work_database_aidandlevy2025!$E$4:$KG$334,284,FALSE)</f>
        <v>3521.8</v>
      </c>
      <c r="F117" s="57">
        <f>VLOOKUP($B117,[1]work_database_aidandlevy2025!$E$4:$KG$334,285,FALSE)</f>
        <v>7826</v>
      </c>
      <c r="G117" s="74">
        <f>VLOOKUP($B117,[1]work_database_aidandlevy2025!$E$4:$KG$334,286,FALSE)</f>
        <v>27561607</v>
      </c>
      <c r="H117" s="57">
        <f>VLOOKUP($B117,[1]work_database_aidandlevy2025!$E$4:$KG$334,287,FALSE)</f>
        <v>0</v>
      </c>
      <c r="I117" s="74">
        <f t="shared" si="21"/>
        <v>27561607</v>
      </c>
      <c r="J117" s="60">
        <v>3521.8</v>
      </c>
      <c r="K117" s="22">
        <f t="shared" si="15"/>
        <v>8017</v>
      </c>
      <c r="L117" s="22">
        <f t="shared" si="22"/>
        <v>8017</v>
      </c>
      <c r="M117" s="81">
        <f t="shared" si="23"/>
        <v>28234270.600000001</v>
      </c>
      <c r="N117" s="22">
        <f t="shared" si="27"/>
        <v>0</v>
      </c>
      <c r="O117" s="81">
        <f t="shared" si="24"/>
        <v>28234270.600000001</v>
      </c>
      <c r="P117" s="23">
        <f t="shared" si="28"/>
        <v>672663.60000000149</v>
      </c>
      <c r="Q117" s="63">
        <f t="shared" si="29"/>
        <v>2.4405819297837077E-2</v>
      </c>
      <c r="R117" s="66">
        <f t="shared" si="19"/>
        <v>0</v>
      </c>
      <c r="S117" s="54">
        <f t="shared" si="20"/>
        <v>0</v>
      </c>
      <c r="U117" s="1">
        <f t="shared" si="25"/>
        <v>8017</v>
      </c>
      <c r="V117" s="2"/>
      <c r="W117" s="37"/>
    </row>
    <row r="118" spans="1:23" ht="14.4" x14ac:dyDescent="0.55000000000000004">
      <c r="A118" s="1">
        <f t="shared" si="26"/>
        <v>111</v>
      </c>
      <c r="B118" s="83">
        <v>2322</v>
      </c>
      <c r="C118" s="83">
        <v>2322</v>
      </c>
      <c r="D118" s="34" t="s">
        <v>133</v>
      </c>
      <c r="E118" s="46">
        <f>VLOOKUP($B118,[1]work_database_aidandlevy2025!$E$4:$KG$334,284,FALSE)</f>
        <v>2064.6</v>
      </c>
      <c r="F118" s="56">
        <f>VLOOKUP($B118,[1]work_database_aidandlevy2025!$E$4:$KG$334,285,FALSE)</f>
        <v>7826</v>
      </c>
      <c r="G118" s="73">
        <f>VLOOKUP($B118,[1]work_database_aidandlevy2025!$E$4:$KG$334,286,FALSE)</f>
        <v>16157560</v>
      </c>
      <c r="H118" s="56">
        <f>VLOOKUP($B118,[1]work_database_aidandlevy2025!$E$4:$KG$334,287,FALSE)</f>
        <v>52469</v>
      </c>
      <c r="I118" s="73">
        <f t="shared" si="21"/>
        <v>16210029</v>
      </c>
      <c r="J118" s="59">
        <v>2064.6</v>
      </c>
      <c r="K118" s="20">
        <f t="shared" si="15"/>
        <v>8017</v>
      </c>
      <c r="L118" s="20">
        <f t="shared" si="22"/>
        <v>8017</v>
      </c>
      <c r="M118" s="80">
        <f t="shared" si="23"/>
        <v>16551898.199999999</v>
      </c>
      <c r="N118" s="20">
        <f t="shared" si="27"/>
        <v>0</v>
      </c>
      <c r="O118" s="80">
        <f t="shared" si="24"/>
        <v>16551898.199999999</v>
      </c>
      <c r="P118" s="21">
        <f t="shared" si="28"/>
        <v>341869.19999999925</v>
      </c>
      <c r="Q118" s="62">
        <f t="shared" si="29"/>
        <v>2.1089980776715405E-2</v>
      </c>
      <c r="R118" s="65">
        <f t="shared" si="19"/>
        <v>0</v>
      </c>
      <c r="S118" s="53">
        <f t="shared" si="20"/>
        <v>0</v>
      </c>
      <c r="U118" s="1">
        <f t="shared" si="25"/>
        <v>8017</v>
      </c>
      <c r="V118" s="2"/>
      <c r="W118" s="37"/>
    </row>
    <row r="119" spans="1:23" ht="14.4" x14ac:dyDescent="0.55000000000000004">
      <c r="A119" s="1">
        <f t="shared" si="26"/>
        <v>112</v>
      </c>
      <c r="B119" s="83">
        <v>2369</v>
      </c>
      <c r="C119" s="83">
        <v>2369</v>
      </c>
      <c r="D119" s="34" t="s">
        <v>134</v>
      </c>
      <c r="E119" s="46">
        <f>VLOOKUP($B119,[1]work_database_aidandlevy2025!$E$4:$KG$334,284,FALSE)</f>
        <v>445.1</v>
      </c>
      <c r="F119" s="56">
        <f>VLOOKUP($B119,[1]work_database_aidandlevy2025!$E$4:$KG$334,285,FALSE)</f>
        <v>7826</v>
      </c>
      <c r="G119" s="73">
        <f>VLOOKUP($B119,[1]work_database_aidandlevy2025!$E$4:$KG$334,286,FALSE)</f>
        <v>3483353</v>
      </c>
      <c r="H119" s="56">
        <f>VLOOKUP($B119,[1]work_database_aidandlevy2025!$E$4:$KG$334,287,FALSE)</f>
        <v>0</v>
      </c>
      <c r="I119" s="73">
        <f t="shared" si="21"/>
        <v>3483353</v>
      </c>
      <c r="J119" s="59">
        <v>445.1</v>
      </c>
      <c r="K119" s="20">
        <f t="shared" si="15"/>
        <v>8017</v>
      </c>
      <c r="L119" s="20">
        <f t="shared" si="22"/>
        <v>8017</v>
      </c>
      <c r="M119" s="80">
        <f t="shared" si="23"/>
        <v>3568366.7</v>
      </c>
      <c r="N119" s="20">
        <f t="shared" si="27"/>
        <v>0</v>
      </c>
      <c r="O119" s="80">
        <f t="shared" si="24"/>
        <v>3568366.7</v>
      </c>
      <c r="P119" s="21">
        <f t="shared" si="28"/>
        <v>85013.700000000186</v>
      </c>
      <c r="Q119" s="62">
        <f t="shared" si="29"/>
        <v>2.4405709096953478E-2</v>
      </c>
      <c r="R119" s="65">
        <f t="shared" si="19"/>
        <v>0</v>
      </c>
      <c r="S119" s="53">
        <f t="shared" si="20"/>
        <v>0</v>
      </c>
      <c r="U119" s="1">
        <f t="shared" si="25"/>
        <v>8017</v>
      </c>
      <c r="V119" s="2"/>
      <c r="W119" s="37"/>
    </row>
    <row r="120" spans="1:23" ht="14.4" x14ac:dyDescent="0.55000000000000004">
      <c r="A120" s="1">
        <f t="shared" si="26"/>
        <v>113</v>
      </c>
      <c r="B120" s="83">
        <v>2376</v>
      </c>
      <c r="C120" s="83">
        <v>2376</v>
      </c>
      <c r="D120" s="34" t="s">
        <v>135</v>
      </c>
      <c r="E120" s="46">
        <f>VLOOKUP($B120,[1]work_database_aidandlevy2025!$E$4:$KG$334,284,FALSE)</f>
        <v>458</v>
      </c>
      <c r="F120" s="56">
        <f>VLOOKUP($B120,[1]work_database_aidandlevy2025!$E$4:$KG$334,285,FALSE)</f>
        <v>7826</v>
      </c>
      <c r="G120" s="73">
        <f>VLOOKUP($B120,[1]work_database_aidandlevy2025!$E$4:$KG$334,286,FALSE)</f>
        <v>3584308</v>
      </c>
      <c r="H120" s="56">
        <f>VLOOKUP($B120,[1]work_database_aidandlevy2025!$E$4:$KG$334,287,FALSE)</f>
        <v>0</v>
      </c>
      <c r="I120" s="73">
        <f t="shared" si="21"/>
        <v>3584308</v>
      </c>
      <c r="J120" s="59">
        <v>458</v>
      </c>
      <c r="K120" s="20">
        <f t="shared" si="15"/>
        <v>8017</v>
      </c>
      <c r="L120" s="20">
        <f t="shared" si="22"/>
        <v>8017</v>
      </c>
      <c r="M120" s="80">
        <f t="shared" si="23"/>
        <v>3671786</v>
      </c>
      <c r="N120" s="20">
        <f t="shared" si="27"/>
        <v>0</v>
      </c>
      <c r="O120" s="80">
        <f t="shared" si="24"/>
        <v>3671786</v>
      </c>
      <c r="P120" s="21">
        <f t="shared" si="28"/>
        <v>87478</v>
      </c>
      <c r="Q120" s="62">
        <f t="shared" si="29"/>
        <v>2.4405826731408127E-2</v>
      </c>
      <c r="R120" s="65">
        <f t="shared" si="19"/>
        <v>0</v>
      </c>
      <c r="S120" s="53">
        <f t="shared" si="20"/>
        <v>0</v>
      </c>
      <c r="U120" s="1">
        <f t="shared" si="25"/>
        <v>8017</v>
      </c>
      <c r="V120" s="2"/>
      <c r="W120" s="37"/>
    </row>
    <row r="121" spans="1:23" ht="14.4" x14ac:dyDescent="0.55000000000000004">
      <c r="A121" s="1">
        <f t="shared" si="26"/>
        <v>114</v>
      </c>
      <c r="B121" s="83">
        <v>2403</v>
      </c>
      <c r="C121" s="83">
        <v>2403</v>
      </c>
      <c r="D121" s="34" t="s">
        <v>136</v>
      </c>
      <c r="E121" s="46">
        <f>VLOOKUP($B121,[1]work_database_aidandlevy2025!$E$4:$KG$334,284,FALSE)</f>
        <v>845.1</v>
      </c>
      <c r="F121" s="56">
        <f>VLOOKUP($B121,[1]work_database_aidandlevy2025!$E$4:$KG$334,285,FALSE)</f>
        <v>7826</v>
      </c>
      <c r="G121" s="73">
        <f>VLOOKUP($B121,[1]work_database_aidandlevy2025!$E$4:$KG$334,286,FALSE)</f>
        <v>6613753</v>
      </c>
      <c r="H121" s="56">
        <f>VLOOKUP($B121,[1]work_database_aidandlevy2025!$E$4:$KG$334,287,FALSE)</f>
        <v>0</v>
      </c>
      <c r="I121" s="73">
        <f t="shared" si="21"/>
        <v>6613753</v>
      </c>
      <c r="J121" s="59">
        <v>845.1</v>
      </c>
      <c r="K121" s="20">
        <f t="shared" si="15"/>
        <v>8017</v>
      </c>
      <c r="L121" s="20">
        <f t="shared" si="22"/>
        <v>8017</v>
      </c>
      <c r="M121" s="80">
        <f t="shared" si="23"/>
        <v>6775166.7000000002</v>
      </c>
      <c r="N121" s="20">
        <f t="shared" si="27"/>
        <v>0</v>
      </c>
      <c r="O121" s="80">
        <f t="shared" si="24"/>
        <v>6775166.7000000002</v>
      </c>
      <c r="P121" s="21">
        <f t="shared" si="28"/>
        <v>161413.70000000019</v>
      </c>
      <c r="Q121" s="62">
        <f t="shared" si="29"/>
        <v>2.4405764775309903E-2</v>
      </c>
      <c r="R121" s="65">
        <f t="shared" si="19"/>
        <v>0</v>
      </c>
      <c r="S121" s="53">
        <f t="shared" si="20"/>
        <v>0</v>
      </c>
      <c r="U121" s="1">
        <f t="shared" si="25"/>
        <v>8017</v>
      </c>
      <c r="V121" s="2"/>
      <c r="W121" s="37"/>
    </row>
    <row r="122" spans="1:23" ht="14.4" x14ac:dyDescent="0.55000000000000004">
      <c r="A122" s="1">
        <f t="shared" si="26"/>
        <v>115</v>
      </c>
      <c r="B122" s="83">
        <v>2457</v>
      </c>
      <c r="C122" s="83">
        <v>2457</v>
      </c>
      <c r="D122" s="35" t="s">
        <v>137</v>
      </c>
      <c r="E122" s="47">
        <f>VLOOKUP($B122,[1]work_database_aidandlevy2025!$E$4:$KG$334,284,FALSE)</f>
        <v>454</v>
      </c>
      <c r="F122" s="57">
        <f>VLOOKUP($B122,[1]work_database_aidandlevy2025!$E$4:$KG$334,285,FALSE)</f>
        <v>7826</v>
      </c>
      <c r="G122" s="74">
        <f>VLOOKUP($B122,[1]work_database_aidandlevy2025!$E$4:$KG$334,286,FALSE)</f>
        <v>3553004</v>
      </c>
      <c r="H122" s="57">
        <f>VLOOKUP($B122,[1]work_database_aidandlevy2025!$E$4:$KG$334,287,FALSE)</f>
        <v>0</v>
      </c>
      <c r="I122" s="74">
        <f t="shared" si="21"/>
        <v>3553004</v>
      </c>
      <c r="J122" s="60">
        <v>454</v>
      </c>
      <c r="K122" s="22">
        <f t="shared" si="15"/>
        <v>8017</v>
      </c>
      <c r="L122" s="22">
        <f t="shared" si="22"/>
        <v>8017</v>
      </c>
      <c r="M122" s="81">
        <f t="shared" si="23"/>
        <v>3639718</v>
      </c>
      <c r="N122" s="22">
        <f t="shared" si="27"/>
        <v>0</v>
      </c>
      <c r="O122" s="81">
        <f t="shared" si="24"/>
        <v>3639718</v>
      </c>
      <c r="P122" s="23">
        <f t="shared" si="28"/>
        <v>86714</v>
      </c>
      <c r="Q122" s="63">
        <f t="shared" si="29"/>
        <v>2.4405826731408127E-2</v>
      </c>
      <c r="R122" s="66">
        <f t="shared" si="19"/>
        <v>0</v>
      </c>
      <c r="S122" s="54">
        <f t="shared" si="20"/>
        <v>0</v>
      </c>
      <c r="U122" s="1">
        <f t="shared" si="25"/>
        <v>8017</v>
      </c>
      <c r="V122" s="2"/>
      <c r="W122" s="37"/>
    </row>
    <row r="123" spans="1:23" ht="14.4" x14ac:dyDescent="0.55000000000000004">
      <c r="A123" s="1">
        <f t="shared" si="26"/>
        <v>116</v>
      </c>
      <c r="B123" s="83">
        <v>2466</v>
      </c>
      <c r="C123" s="83">
        <v>2466</v>
      </c>
      <c r="D123" s="34" t="s">
        <v>138</v>
      </c>
      <c r="E123" s="46">
        <f>VLOOKUP($B123,[1]work_database_aidandlevy2025!$E$4:$KG$334,284,FALSE)</f>
        <v>1607.6</v>
      </c>
      <c r="F123" s="56">
        <f>VLOOKUP($B123,[1]work_database_aidandlevy2025!$E$4:$KG$334,285,FALSE)</f>
        <v>7826</v>
      </c>
      <c r="G123" s="73">
        <f>VLOOKUP($B123,[1]work_database_aidandlevy2025!$E$4:$KG$334,286,FALSE)</f>
        <v>12581078</v>
      </c>
      <c r="H123" s="56">
        <f>VLOOKUP($B123,[1]work_database_aidandlevy2025!$E$4:$KG$334,287,FALSE)</f>
        <v>0</v>
      </c>
      <c r="I123" s="73">
        <f t="shared" si="21"/>
        <v>12581078</v>
      </c>
      <c r="J123" s="59">
        <v>1607.6</v>
      </c>
      <c r="K123" s="20">
        <f t="shared" si="15"/>
        <v>8017</v>
      </c>
      <c r="L123" s="20">
        <f t="shared" si="22"/>
        <v>8017</v>
      </c>
      <c r="M123" s="80">
        <f t="shared" si="23"/>
        <v>12888129.199999999</v>
      </c>
      <c r="N123" s="20">
        <f t="shared" si="27"/>
        <v>0</v>
      </c>
      <c r="O123" s="80">
        <f t="shared" si="24"/>
        <v>12888129.199999999</v>
      </c>
      <c r="P123" s="21">
        <f t="shared" si="28"/>
        <v>307051.19999999925</v>
      </c>
      <c r="Q123" s="62">
        <f t="shared" si="29"/>
        <v>2.4405794161676705E-2</v>
      </c>
      <c r="R123" s="65">
        <f t="shared" si="19"/>
        <v>0</v>
      </c>
      <c r="S123" s="53">
        <f t="shared" si="20"/>
        <v>0</v>
      </c>
      <c r="U123" s="1">
        <f t="shared" si="25"/>
        <v>8017</v>
      </c>
      <c r="V123" s="2"/>
      <c r="W123" s="37"/>
    </row>
    <row r="124" spans="1:23" ht="14.4" x14ac:dyDescent="0.55000000000000004">
      <c r="A124" s="1">
        <f t="shared" si="26"/>
        <v>117</v>
      </c>
      <c r="B124" s="83">
        <v>2493</v>
      </c>
      <c r="C124" s="83">
        <v>2493</v>
      </c>
      <c r="D124" s="34" t="s">
        <v>139</v>
      </c>
      <c r="E124" s="46">
        <f>VLOOKUP($B124,[1]work_database_aidandlevy2025!$E$4:$KG$334,284,FALSE)</f>
        <v>159.4</v>
      </c>
      <c r="F124" s="56">
        <f>VLOOKUP($B124,[1]work_database_aidandlevy2025!$E$4:$KG$334,285,FALSE)</f>
        <v>7958</v>
      </c>
      <c r="G124" s="73">
        <f>VLOOKUP($B124,[1]work_database_aidandlevy2025!$E$4:$KG$334,286,FALSE)</f>
        <v>1268505</v>
      </c>
      <c r="H124" s="56">
        <f>VLOOKUP($B124,[1]work_database_aidandlevy2025!$E$4:$KG$334,287,FALSE)</f>
        <v>96468</v>
      </c>
      <c r="I124" s="73">
        <f t="shared" si="21"/>
        <v>1364973</v>
      </c>
      <c r="J124" s="59">
        <v>159.4</v>
      </c>
      <c r="K124" s="20">
        <f t="shared" si="15"/>
        <v>8149</v>
      </c>
      <c r="L124" s="20">
        <f t="shared" si="22"/>
        <v>8149</v>
      </c>
      <c r="M124" s="80">
        <f t="shared" si="23"/>
        <v>1298950.6000000001</v>
      </c>
      <c r="N124" s="20">
        <f t="shared" si="27"/>
        <v>0</v>
      </c>
      <c r="O124" s="80">
        <f t="shared" si="24"/>
        <v>1298950.6000000001</v>
      </c>
      <c r="P124" s="21">
        <f t="shared" si="28"/>
        <v>-66022.399999999907</v>
      </c>
      <c r="Q124" s="62">
        <f t="shared" si="29"/>
        <v>-4.8369015357812871E-2</v>
      </c>
      <c r="R124" s="65">
        <f t="shared" si="19"/>
        <v>0</v>
      </c>
      <c r="S124" s="53">
        <f t="shared" si="20"/>
        <v>0</v>
      </c>
      <c r="U124" s="1">
        <f t="shared" si="25"/>
        <v>8149</v>
      </c>
      <c r="V124" s="2"/>
      <c r="W124" s="37"/>
    </row>
    <row r="125" spans="1:23" ht="14.4" x14ac:dyDescent="0.55000000000000004">
      <c r="A125" s="1">
        <f t="shared" si="26"/>
        <v>118</v>
      </c>
      <c r="B125" s="83">
        <v>2502</v>
      </c>
      <c r="C125" s="83">
        <v>2502</v>
      </c>
      <c r="D125" s="34" t="s">
        <v>140</v>
      </c>
      <c r="E125" s="46">
        <f>VLOOKUP($B125,[1]work_database_aidandlevy2025!$E$4:$KG$334,284,FALSE)</f>
        <v>614.29999999999995</v>
      </c>
      <c r="F125" s="56">
        <f>VLOOKUP($B125,[1]work_database_aidandlevy2025!$E$4:$KG$334,285,FALSE)</f>
        <v>7891</v>
      </c>
      <c r="G125" s="73">
        <f>VLOOKUP($B125,[1]work_database_aidandlevy2025!$E$4:$KG$334,286,FALSE)</f>
        <v>4847441</v>
      </c>
      <c r="H125" s="56">
        <f>VLOOKUP($B125,[1]work_database_aidandlevy2025!$E$4:$KG$334,287,FALSE)</f>
        <v>0</v>
      </c>
      <c r="I125" s="73">
        <f t="shared" si="21"/>
        <v>4847441</v>
      </c>
      <c r="J125" s="59">
        <v>614.29999999999995</v>
      </c>
      <c r="K125" s="20">
        <f t="shared" si="15"/>
        <v>8082</v>
      </c>
      <c r="L125" s="20">
        <f t="shared" si="22"/>
        <v>8082</v>
      </c>
      <c r="M125" s="80">
        <f t="shared" si="23"/>
        <v>4964772.5999999996</v>
      </c>
      <c r="N125" s="20">
        <f t="shared" si="27"/>
        <v>0</v>
      </c>
      <c r="O125" s="80">
        <f t="shared" si="24"/>
        <v>4964772.5999999996</v>
      </c>
      <c r="P125" s="21">
        <f t="shared" si="28"/>
        <v>117331.59999999963</v>
      </c>
      <c r="Q125" s="62">
        <f t="shared" si="29"/>
        <v>2.4204853653711233E-2</v>
      </c>
      <c r="R125" s="65">
        <f t="shared" si="19"/>
        <v>0</v>
      </c>
      <c r="S125" s="53">
        <f t="shared" si="20"/>
        <v>0</v>
      </c>
      <c r="U125" s="1">
        <f t="shared" si="25"/>
        <v>8082</v>
      </c>
      <c r="V125" s="2"/>
      <c r="W125" s="37"/>
    </row>
    <row r="126" spans="1:23" ht="14.4" x14ac:dyDescent="0.55000000000000004">
      <c r="A126" s="1">
        <f t="shared" si="26"/>
        <v>119</v>
      </c>
      <c r="B126" s="83">
        <v>2511</v>
      </c>
      <c r="C126" s="83">
        <v>2511</v>
      </c>
      <c r="D126" s="34" t="s">
        <v>141</v>
      </c>
      <c r="E126" s="46">
        <f>VLOOKUP($B126,[1]work_database_aidandlevy2025!$E$4:$KG$334,284,FALSE)</f>
        <v>1928.5</v>
      </c>
      <c r="F126" s="56">
        <f>VLOOKUP($B126,[1]work_database_aidandlevy2025!$E$4:$KG$334,285,FALSE)</f>
        <v>7826</v>
      </c>
      <c r="G126" s="73">
        <f>VLOOKUP($B126,[1]work_database_aidandlevy2025!$E$4:$KG$334,286,FALSE)</f>
        <v>15092441</v>
      </c>
      <c r="H126" s="56">
        <f>VLOOKUP($B126,[1]work_database_aidandlevy2025!$E$4:$KG$334,287,FALSE)</f>
        <v>0</v>
      </c>
      <c r="I126" s="73">
        <f t="shared" si="21"/>
        <v>15092441</v>
      </c>
      <c r="J126" s="59">
        <v>1928.5</v>
      </c>
      <c r="K126" s="20">
        <f t="shared" si="15"/>
        <v>8017</v>
      </c>
      <c r="L126" s="20">
        <f t="shared" si="22"/>
        <v>8017</v>
      </c>
      <c r="M126" s="80">
        <f t="shared" si="23"/>
        <v>15460784.5</v>
      </c>
      <c r="N126" s="20">
        <f t="shared" si="27"/>
        <v>0</v>
      </c>
      <c r="O126" s="80">
        <f t="shared" si="24"/>
        <v>15460784.5</v>
      </c>
      <c r="P126" s="21">
        <f t="shared" si="28"/>
        <v>368343.5</v>
      </c>
      <c r="Q126" s="62">
        <f t="shared" si="29"/>
        <v>2.4405826731408127E-2</v>
      </c>
      <c r="R126" s="65">
        <f t="shared" si="19"/>
        <v>0</v>
      </c>
      <c r="S126" s="53">
        <f t="shared" si="20"/>
        <v>0</v>
      </c>
      <c r="U126" s="1">
        <f t="shared" si="25"/>
        <v>8017</v>
      </c>
      <c r="V126" s="2"/>
      <c r="W126" s="37"/>
    </row>
    <row r="127" spans="1:23" ht="14.4" x14ac:dyDescent="0.55000000000000004">
      <c r="A127" s="1">
        <f t="shared" si="26"/>
        <v>120</v>
      </c>
      <c r="B127" s="83">
        <v>2520</v>
      </c>
      <c r="C127" s="83">
        <v>2520</v>
      </c>
      <c r="D127" s="35" t="s">
        <v>142</v>
      </c>
      <c r="E127" s="47">
        <f>VLOOKUP($B127,[1]work_database_aidandlevy2025!$E$4:$KG$334,284,FALSE)</f>
        <v>307.3</v>
      </c>
      <c r="F127" s="57">
        <f>VLOOKUP($B127,[1]work_database_aidandlevy2025!$E$4:$KG$334,285,FALSE)</f>
        <v>7826</v>
      </c>
      <c r="G127" s="74">
        <f>VLOOKUP($B127,[1]work_database_aidandlevy2025!$E$4:$KG$334,286,FALSE)</f>
        <v>2404930</v>
      </c>
      <c r="H127" s="57">
        <f>VLOOKUP($B127,[1]work_database_aidandlevy2025!$E$4:$KG$334,287,FALSE)</f>
        <v>0</v>
      </c>
      <c r="I127" s="74">
        <f t="shared" si="21"/>
        <v>2404930</v>
      </c>
      <c r="J127" s="60">
        <v>307.3</v>
      </c>
      <c r="K127" s="22">
        <f t="shared" si="15"/>
        <v>8017</v>
      </c>
      <c r="L127" s="22">
        <f t="shared" si="22"/>
        <v>8017</v>
      </c>
      <c r="M127" s="81">
        <f t="shared" si="23"/>
        <v>2463624.1</v>
      </c>
      <c r="N127" s="22">
        <f t="shared" si="27"/>
        <v>0</v>
      </c>
      <c r="O127" s="81">
        <f t="shared" si="24"/>
        <v>2463624.1</v>
      </c>
      <c r="P127" s="23">
        <f t="shared" si="28"/>
        <v>58694.100000000093</v>
      </c>
      <c r="Q127" s="63">
        <f t="shared" si="29"/>
        <v>2.440574153925482E-2</v>
      </c>
      <c r="R127" s="66">
        <f t="shared" si="19"/>
        <v>0</v>
      </c>
      <c r="S127" s="54">
        <f t="shared" si="20"/>
        <v>0</v>
      </c>
      <c r="U127" s="1">
        <f t="shared" si="25"/>
        <v>8017</v>
      </c>
      <c r="V127" s="2"/>
      <c r="W127" s="37"/>
    </row>
    <row r="128" spans="1:23" ht="14.4" x14ac:dyDescent="0.55000000000000004">
      <c r="A128" s="1">
        <f t="shared" si="26"/>
        <v>121</v>
      </c>
      <c r="B128" s="83">
        <v>2682</v>
      </c>
      <c r="C128" s="83">
        <v>2682</v>
      </c>
      <c r="D128" s="34" t="s">
        <v>2</v>
      </c>
      <c r="E128" s="46">
        <f>VLOOKUP($B128,[1]work_database_aidandlevy2025!$E$4:$KG$334,284,FALSE)</f>
        <v>246.3</v>
      </c>
      <c r="F128" s="56">
        <f>VLOOKUP($B128,[1]work_database_aidandlevy2025!$E$4:$KG$334,285,FALSE)</f>
        <v>7826</v>
      </c>
      <c r="G128" s="73">
        <f>VLOOKUP($B128,[1]work_database_aidandlevy2025!$E$4:$KG$334,286,FALSE)</f>
        <v>1927544</v>
      </c>
      <c r="H128" s="56">
        <f>VLOOKUP($B128,[1]work_database_aidandlevy2025!$E$4:$KG$334,287,FALSE)</f>
        <v>34995</v>
      </c>
      <c r="I128" s="73">
        <f t="shared" si="21"/>
        <v>1962539</v>
      </c>
      <c r="J128" s="59">
        <v>246.3</v>
      </c>
      <c r="K128" s="20">
        <f t="shared" si="15"/>
        <v>8017</v>
      </c>
      <c r="L128" s="20">
        <f t="shared" si="22"/>
        <v>8017</v>
      </c>
      <c r="M128" s="80">
        <f t="shared" si="23"/>
        <v>1974587.1</v>
      </c>
      <c r="N128" s="20">
        <f t="shared" si="27"/>
        <v>0</v>
      </c>
      <c r="O128" s="80">
        <f t="shared" si="24"/>
        <v>1974587.1</v>
      </c>
      <c r="P128" s="21">
        <f t="shared" si="28"/>
        <v>12048.100000000093</v>
      </c>
      <c r="Q128" s="62">
        <f t="shared" si="29"/>
        <v>6.1390372369670579E-3</v>
      </c>
      <c r="R128" s="65">
        <f t="shared" si="19"/>
        <v>0</v>
      </c>
      <c r="S128" s="53">
        <f t="shared" si="20"/>
        <v>0</v>
      </c>
      <c r="U128" s="1">
        <f t="shared" si="25"/>
        <v>8017</v>
      </c>
      <c r="V128" s="2"/>
      <c r="W128" s="37"/>
    </row>
    <row r="129" spans="1:23" ht="14.4" x14ac:dyDescent="0.55000000000000004">
      <c r="A129" s="1">
        <f t="shared" si="26"/>
        <v>122</v>
      </c>
      <c r="B129" s="83">
        <v>2556</v>
      </c>
      <c r="C129" s="83">
        <v>2556</v>
      </c>
      <c r="D129" s="34" t="s">
        <v>143</v>
      </c>
      <c r="E129" s="46">
        <f>VLOOKUP($B129,[1]work_database_aidandlevy2025!$E$4:$KG$334,284,FALSE)</f>
        <v>375.6</v>
      </c>
      <c r="F129" s="56">
        <f>VLOOKUP($B129,[1]work_database_aidandlevy2025!$E$4:$KG$334,285,FALSE)</f>
        <v>7826</v>
      </c>
      <c r="G129" s="73">
        <f>VLOOKUP($B129,[1]work_database_aidandlevy2025!$E$4:$KG$334,286,FALSE)</f>
        <v>2939446</v>
      </c>
      <c r="H129" s="56">
        <f>VLOOKUP($B129,[1]work_database_aidandlevy2025!$E$4:$KG$334,287,FALSE)</f>
        <v>0</v>
      </c>
      <c r="I129" s="73">
        <f t="shared" si="21"/>
        <v>2939446</v>
      </c>
      <c r="J129" s="59">
        <v>375.6</v>
      </c>
      <c r="K129" s="20">
        <f t="shared" si="15"/>
        <v>8017</v>
      </c>
      <c r="L129" s="20">
        <f t="shared" si="22"/>
        <v>8017</v>
      </c>
      <c r="M129" s="80">
        <f t="shared" si="23"/>
        <v>3011185.2</v>
      </c>
      <c r="N129" s="20">
        <f t="shared" si="27"/>
        <v>0</v>
      </c>
      <c r="O129" s="80">
        <f t="shared" si="24"/>
        <v>3011185.2</v>
      </c>
      <c r="P129" s="21">
        <f t="shared" si="28"/>
        <v>71739.200000000186</v>
      </c>
      <c r="Q129" s="62">
        <f t="shared" si="29"/>
        <v>2.440568733019766E-2</v>
      </c>
      <c r="R129" s="65">
        <f t="shared" si="19"/>
        <v>0</v>
      </c>
      <c r="S129" s="53">
        <f t="shared" si="20"/>
        <v>0</v>
      </c>
      <c r="U129" s="1">
        <f t="shared" si="25"/>
        <v>8017</v>
      </c>
      <c r="V129" s="2"/>
      <c r="W129" s="37"/>
    </row>
    <row r="130" spans="1:23" ht="14.4" x14ac:dyDescent="0.55000000000000004">
      <c r="A130" s="1">
        <f t="shared" si="26"/>
        <v>123</v>
      </c>
      <c r="B130" s="83">
        <v>3195</v>
      </c>
      <c r="C130" s="83">
        <v>3195</v>
      </c>
      <c r="D130" s="34" t="s">
        <v>144</v>
      </c>
      <c r="E130" s="46">
        <f>VLOOKUP($B130,[1]work_database_aidandlevy2025!$E$4:$KG$334,284,FALSE)</f>
        <v>1182.3</v>
      </c>
      <c r="F130" s="56">
        <f>VLOOKUP($B130,[1]work_database_aidandlevy2025!$E$4:$KG$334,285,FALSE)</f>
        <v>7865</v>
      </c>
      <c r="G130" s="73">
        <f>VLOOKUP($B130,[1]work_database_aidandlevy2025!$E$4:$KG$334,286,FALSE)</f>
        <v>9298790</v>
      </c>
      <c r="H130" s="56">
        <f>VLOOKUP($B130,[1]work_database_aidandlevy2025!$E$4:$KG$334,287,FALSE)</f>
        <v>0</v>
      </c>
      <c r="I130" s="73">
        <f t="shared" si="21"/>
        <v>9298790</v>
      </c>
      <c r="J130" s="59">
        <v>1182.3</v>
      </c>
      <c r="K130" s="20">
        <f t="shared" si="15"/>
        <v>8056</v>
      </c>
      <c r="L130" s="20">
        <f t="shared" si="22"/>
        <v>8056</v>
      </c>
      <c r="M130" s="80">
        <f t="shared" si="23"/>
        <v>9524608.7999999989</v>
      </c>
      <c r="N130" s="20">
        <f t="shared" si="27"/>
        <v>0</v>
      </c>
      <c r="O130" s="80">
        <f t="shared" si="24"/>
        <v>9524608.7999999989</v>
      </c>
      <c r="P130" s="21">
        <f t="shared" si="28"/>
        <v>225818.79999999888</v>
      </c>
      <c r="Q130" s="62">
        <f t="shared" si="29"/>
        <v>2.4284751026746369E-2</v>
      </c>
      <c r="R130" s="65">
        <f t="shared" si="19"/>
        <v>0</v>
      </c>
      <c r="S130" s="53">
        <f t="shared" si="20"/>
        <v>0</v>
      </c>
      <c r="U130" s="1">
        <f t="shared" si="25"/>
        <v>8056</v>
      </c>
      <c r="V130" s="2"/>
      <c r="W130" s="37"/>
    </row>
    <row r="131" spans="1:23" ht="14.4" x14ac:dyDescent="0.55000000000000004">
      <c r="A131" s="1">
        <f t="shared" si="26"/>
        <v>124</v>
      </c>
      <c r="B131" s="83">
        <v>2709</v>
      </c>
      <c r="C131" s="83">
        <v>2709</v>
      </c>
      <c r="D131" s="34" t="s">
        <v>145</v>
      </c>
      <c r="E131" s="46">
        <f>VLOOKUP($B131,[1]work_database_aidandlevy2025!$E$4:$KG$334,284,FALSE)</f>
        <v>1495.4</v>
      </c>
      <c r="F131" s="56">
        <f>VLOOKUP($B131,[1]work_database_aidandlevy2025!$E$4:$KG$334,285,FALSE)</f>
        <v>7826</v>
      </c>
      <c r="G131" s="73">
        <f>VLOOKUP($B131,[1]work_database_aidandlevy2025!$E$4:$KG$334,286,FALSE)</f>
        <v>11703000</v>
      </c>
      <c r="H131" s="56">
        <f>VLOOKUP($B131,[1]work_database_aidandlevy2025!$E$4:$KG$334,287,FALSE)</f>
        <v>0</v>
      </c>
      <c r="I131" s="73">
        <f t="shared" si="21"/>
        <v>11703000</v>
      </c>
      <c r="J131" s="59">
        <v>1495.4</v>
      </c>
      <c r="K131" s="20">
        <f t="shared" si="15"/>
        <v>8017</v>
      </c>
      <c r="L131" s="20">
        <f t="shared" si="22"/>
        <v>8017</v>
      </c>
      <c r="M131" s="80">
        <f t="shared" si="23"/>
        <v>11988621.800000001</v>
      </c>
      <c r="N131" s="20">
        <f t="shared" si="27"/>
        <v>0</v>
      </c>
      <c r="O131" s="80">
        <f t="shared" si="24"/>
        <v>11988621.800000001</v>
      </c>
      <c r="P131" s="21">
        <f t="shared" si="28"/>
        <v>285621.80000000075</v>
      </c>
      <c r="Q131" s="62">
        <f t="shared" si="29"/>
        <v>2.440586174485181E-2</v>
      </c>
      <c r="R131" s="65">
        <f t="shared" si="19"/>
        <v>0</v>
      </c>
      <c r="S131" s="53">
        <f t="shared" si="20"/>
        <v>0</v>
      </c>
      <c r="U131" s="1">
        <f t="shared" si="25"/>
        <v>8017</v>
      </c>
      <c r="V131" s="2"/>
      <c r="W131" s="37"/>
    </row>
    <row r="132" spans="1:23" ht="14.4" x14ac:dyDescent="0.55000000000000004">
      <c r="A132" s="1">
        <f t="shared" si="26"/>
        <v>125</v>
      </c>
      <c r="B132" s="83">
        <v>2718</v>
      </c>
      <c r="C132" s="83">
        <v>2718</v>
      </c>
      <c r="D132" s="35" t="s">
        <v>146</v>
      </c>
      <c r="E132" s="47">
        <f>VLOOKUP($B132,[1]work_database_aidandlevy2025!$E$4:$KG$334,284,FALSE)</f>
        <v>459.7</v>
      </c>
      <c r="F132" s="57">
        <f>VLOOKUP($B132,[1]work_database_aidandlevy2025!$E$4:$KG$334,285,FALSE)</f>
        <v>7856</v>
      </c>
      <c r="G132" s="74">
        <f>VLOOKUP($B132,[1]work_database_aidandlevy2025!$E$4:$KG$334,286,FALSE)</f>
        <v>3611403</v>
      </c>
      <c r="H132" s="57">
        <f>VLOOKUP($B132,[1]work_database_aidandlevy2025!$E$4:$KG$334,287,FALSE)</f>
        <v>0</v>
      </c>
      <c r="I132" s="74">
        <f t="shared" si="21"/>
        <v>3611403</v>
      </c>
      <c r="J132" s="60">
        <v>459.7</v>
      </c>
      <c r="K132" s="22">
        <f t="shared" si="15"/>
        <v>8047</v>
      </c>
      <c r="L132" s="22">
        <f t="shared" si="22"/>
        <v>8047</v>
      </c>
      <c r="M132" s="81">
        <f t="shared" si="23"/>
        <v>3699205.9</v>
      </c>
      <c r="N132" s="22">
        <f t="shared" si="27"/>
        <v>0</v>
      </c>
      <c r="O132" s="81">
        <f t="shared" si="24"/>
        <v>3699205.9</v>
      </c>
      <c r="P132" s="23">
        <f t="shared" si="28"/>
        <v>87802.899999999907</v>
      </c>
      <c r="Q132" s="63">
        <f t="shared" si="29"/>
        <v>2.4312684017817981E-2</v>
      </c>
      <c r="R132" s="66">
        <f t="shared" si="19"/>
        <v>0</v>
      </c>
      <c r="S132" s="54">
        <f t="shared" si="20"/>
        <v>0</v>
      </c>
      <c r="U132" s="1">
        <f t="shared" si="25"/>
        <v>8047</v>
      </c>
      <c r="V132" s="2"/>
      <c r="W132" s="37"/>
    </row>
    <row r="133" spans="1:23" ht="14.4" x14ac:dyDescent="0.55000000000000004">
      <c r="A133" s="1">
        <f t="shared" si="26"/>
        <v>126</v>
      </c>
      <c r="B133" s="83">
        <v>2727</v>
      </c>
      <c r="C133" s="83">
        <v>2727</v>
      </c>
      <c r="D133" s="34" t="s">
        <v>147</v>
      </c>
      <c r="E133" s="46">
        <f>VLOOKUP($B133,[1]work_database_aidandlevy2025!$E$4:$KG$334,284,FALSE)</f>
        <v>670.2</v>
      </c>
      <c r="F133" s="56">
        <f>VLOOKUP($B133,[1]work_database_aidandlevy2025!$E$4:$KG$334,285,FALSE)</f>
        <v>7826</v>
      </c>
      <c r="G133" s="73">
        <f>VLOOKUP($B133,[1]work_database_aidandlevy2025!$E$4:$KG$334,286,FALSE)</f>
        <v>5244985</v>
      </c>
      <c r="H133" s="56">
        <f>VLOOKUP($B133,[1]work_database_aidandlevy2025!$E$4:$KG$334,287,FALSE)</f>
        <v>0</v>
      </c>
      <c r="I133" s="73">
        <f t="shared" si="21"/>
        <v>5244985</v>
      </c>
      <c r="J133" s="59">
        <v>670.2</v>
      </c>
      <c r="K133" s="20">
        <f t="shared" si="15"/>
        <v>8017</v>
      </c>
      <c r="L133" s="20">
        <f t="shared" si="22"/>
        <v>8017</v>
      </c>
      <c r="M133" s="80">
        <f t="shared" si="23"/>
        <v>5372993.4000000004</v>
      </c>
      <c r="N133" s="20">
        <f t="shared" si="27"/>
        <v>0</v>
      </c>
      <c r="O133" s="80">
        <f t="shared" si="24"/>
        <v>5372993.4000000004</v>
      </c>
      <c r="P133" s="21">
        <f t="shared" si="28"/>
        <v>128008.40000000037</v>
      </c>
      <c r="Q133" s="62">
        <f t="shared" si="29"/>
        <v>2.4405865793705867E-2</v>
      </c>
      <c r="R133" s="65">
        <f t="shared" si="19"/>
        <v>0</v>
      </c>
      <c r="S133" s="53">
        <f t="shared" si="20"/>
        <v>0</v>
      </c>
      <c r="U133" s="1">
        <f t="shared" si="25"/>
        <v>8017</v>
      </c>
      <c r="V133" s="2"/>
      <c r="W133" s="37"/>
    </row>
    <row r="134" spans="1:23" ht="14.4" x14ac:dyDescent="0.55000000000000004">
      <c r="A134" s="1">
        <f t="shared" si="26"/>
        <v>127</v>
      </c>
      <c r="B134" s="83">
        <v>2754</v>
      </c>
      <c r="C134" s="83">
        <v>2754</v>
      </c>
      <c r="D134" s="34" t="s">
        <v>148</v>
      </c>
      <c r="E134" s="46">
        <f>VLOOKUP($B134,[1]work_database_aidandlevy2025!$E$4:$KG$334,284,FALSE)</f>
        <v>395.4</v>
      </c>
      <c r="F134" s="56">
        <f>VLOOKUP($B134,[1]work_database_aidandlevy2025!$E$4:$KG$334,285,FALSE)</f>
        <v>7826</v>
      </c>
      <c r="G134" s="73">
        <f>VLOOKUP($B134,[1]work_database_aidandlevy2025!$E$4:$KG$334,286,FALSE)</f>
        <v>3094400</v>
      </c>
      <c r="H134" s="56">
        <f>VLOOKUP($B134,[1]work_database_aidandlevy2025!$E$4:$KG$334,287,FALSE)</f>
        <v>0</v>
      </c>
      <c r="I134" s="73">
        <f t="shared" si="21"/>
        <v>3094400</v>
      </c>
      <c r="J134" s="59">
        <v>395.4</v>
      </c>
      <c r="K134" s="20">
        <f t="shared" si="15"/>
        <v>8017</v>
      </c>
      <c r="L134" s="20">
        <f t="shared" si="22"/>
        <v>8017</v>
      </c>
      <c r="M134" s="80">
        <f t="shared" si="23"/>
        <v>3169921.8</v>
      </c>
      <c r="N134" s="20">
        <f t="shared" si="27"/>
        <v>0</v>
      </c>
      <c r="O134" s="80">
        <f t="shared" si="24"/>
        <v>3169921.8</v>
      </c>
      <c r="P134" s="21">
        <f t="shared" si="28"/>
        <v>75521.799999999814</v>
      </c>
      <c r="Q134" s="62">
        <f t="shared" si="29"/>
        <v>2.4405959152016484E-2</v>
      </c>
      <c r="R134" s="65">
        <f t="shared" si="19"/>
        <v>0</v>
      </c>
      <c r="S134" s="53">
        <f t="shared" si="20"/>
        <v>0</v>
      </c>
      <c r="U134" s="1">
        <f t="shared" si="25"/>
        <v>8017</v>
      </c>
      <c r="V134" s="2"/>
      <c r="W134" s="37"/>
    </row>
    <row r="135" spans="1:23" ht="14.4" x14ac:dyDescent="0.55000000000000004">
      <c r="A135" s="1">
        <f t="shared" si="26"/>
        <v>128</v>
      </c>
      <c r="B135" s="83">
        <v>2766</v>
      </c>
      <c r="C135" s="83">
        <v>2766</v>
      </c>
      <c r="D135" s="34" t="s">
        <v>20</v>
      </c>
      <c r="E135" s="46">
        <f>VLOOKUP($B135,[1]work_database_aidandlevy2025!$E$4:$KG$334,284,FALSE)</f>
        <v>315.8</v>
      </c>
      <c r="F135" s="56">
        <f>VLOOKUP($B135,[1]work_database_aidandlevy2025!$E$4:$KG$334,285,FALSE)</f>
        <v>7891</v>
      </c>
      <c r="G135" s="73">
        <f>VLOOKUP($B135,[1]work_database_aidandlevy2025!$E$4:$KG$334,286,FALSE)</f>
        <v>2491978</v>
      </c>
      <c r="H135" s="56">
        <f>VLOOKUP($B135,[1]work_database_aidandlevy2025!$E$4:$KG$334,287,FALSE)</f>
        <v>0</v>
      </c>
      <c r="I135" s="73">
        <f t="shared" si="21"/>
        <v>2491978</v>
      </c>
      <c r="J135" s="59">
        <v>315.8</v>
      </c>
      <c r="K135" s="20">
        <f t="shared" si="15"/>
        <v>8082</v>
      </c>
      <c r="L135" s="20">
        <f t="shared" si="22"/>
        <v>8082</v>
      </c>
      <c r="M135" s="80">
        <f t="shared" si="23"/>
        <v>2552295.6</v>
      </c>
      <c r="N135" s="20">
        <f t="shared" si="27"/>
        <v>0</v>
      </c>
      <c r="O135" s="80">
        <f t="shared" si="24"/>
        <v>2552295.6</v>
      </c>
      <c r="P135" s="21">
        <f t="shared" si="28"/>
        <v>60317.600000000093</v>
      </c>
      <c r="Q135" s="62">
        <f t="shared" si="29"/>
        <v>2.4204708067246217E-2</v>
      </c>
      <c r="R135" s="65">
        <f t="shared" si="19"/>
        <v>0</v>
      </c>
      <c r="S135" s="53">
        <f t="shared" si="20"/>
        <v>0</v>
      </c>
      <c r="U135" s="1">
        <f t="shared" si="25"/>
        <v>8082</v>
      </c>
      <c r="V135" s="2"/>
      <c r="W135" s="37"/>
    </row>
    <row r="136" spans="1:23" ht="14.4" x14ac:dyDescent="0.55000000000000004">
      <c r="A136" s="1">
        <f t="shared" si="26"/>
        <v>129</v>
      </c>
      <c r="B136" s="83">
        <v>2772</v>
      </c>
      <c r="C136" s="83">
        <v>2772</v>
      </c>
      <c r="D136" s="34" t="s">
        <v>149</v>
      </c>
      <c r="E136" s="46">
        <f>VLOOKUP($B136,[1]work_database_aidandlevy2025!$E$4:$KG$334,284,FALSE)</f>
        <v>208</v>
      </c>
      <c r="F136" s="56">
        <f>VLOOKUP($B136,[1]work_database_aidandlevy2025!$E$4:$KG$334,285,FALSE)</f>
        <v>7932</v>
      </c>
      <c r="G136" s="73">
        <f>VLOOKUP($B136,[1]work_database_aidandlevy2025!$E$4:$KG$334,286,FALSE)</f>
        <v>1649856</v>
      </c>
      <c r="H136" s="56">
        <f>VLOOKUP($B136,[1]work_database_aidandlevy2025!$E$4:$KG$334,287,FALSE)</f>
        <v>117105</v>
      </c>
      <c r="I136" s="73">
        <f t="shared" si="21"/>
        <v>1766961</v>
      </c>
      <c r="J136" s="59">
        <v>208</v>
      </c>
      <c r="K136" s="20">
        <f t="shared" ref="K136:K199" si="30">ROUND(F136+$G$2,0)+T136</f>
        <v>8123</v>
      </c>
      <c r="L136" s="20">
        <f t="shared" si="22"/>
        <v>8123</v>
      </c>
      <c r="M136" s="80">
        <f t="shared" si="23"/>
        <v>1689584</v>
      </c>
      <c r="N136" s="20">
        <f t="shared" si="27"/>
        <v>0</v>
      </c>
      <c r="O136" s="80">
        <f t="shared" si="24"/>
        <v>1689584</v>
      </c>
      <c r="P136" s="21">
        <f t="shared" si="28"/>
        <v>-77377</v>
      </c>
      <c r="Q136" s="62">
        <f t="shared" si="29"/>
        <v>-4.3791006139920464E-2</v>
      </c>
      <c r="R136" s="65">
        <f t="shared" ref="R136:R199" si="31">J136-E136</f>
        <v>0</v>
      </c>
      <c r="S136" s="53">
        <f t="shared" ref="S136:S199" si="32">R136/E136</f>
        <v>0</v>
      </c>
      <c r="U136" s="1">
        <f t="shared" si="25"/>
        <v>8123</v>
      </c>
      <c r="V136" s="2"/>
      <c r="W136" s="37"/>
    </row>
    <row r="137" spans="1:23" ht="14.4" x14ac:dyDescent="0.55000000000000004">
      <c r="A137" s="1">
        <f t="shared" si="26"/>
        <v>130</v>
      </c>
      <c r="B137" s="83">
        <v>2781</v>
      </c>
      <c r="C137" s="83">
        <v>2781</v>
      </c>
      <c r="D137" s="35" t="s">
        <v>150</v>
      </c>
      <c r="E137" s="47">
        <f>VLOOKUP($B137,[1]work_database_aidandlevy2025!$E$4:$KG$334,284,FALSE)</f>
        <v>1091.0999999999999</v>
      </c>
      <c r="F137" s="57">
        <f>VLOOKUP($B137,[1]work_database_aidandlevy2025!$E$4:$KG$334,285,FALSE)</f>
        <v>7826</v>
      </c>
      <c r="G137" s="74">
        <f>VLOOKUP($B137,[1]work_database_aidandlevy2025!$E$4:$KG$334,286,FALSE)</f>
        <v>8538949</v>
      </c>
      <c r="H137" s="57">
        <f>VLOOKUP($B137,[1]work_database_aidandlevy2025!$E$4:$KG$334,287,FALSE)</f>
        <v>93908</v>
      </c>
      <c r="I137" s="74">
        <f t="shared" ref="I137:I200" si="33">G137+H137</f>
        <v>8632857</v>
      </c>
      <c r="J137" s="60">
        <v>1091.0999999999999</v>
      </c>
      <c r="K137" s="22">
        <f t="shared" si="30"/>
        <v>8017</v>
      </c>
      <c r="L137" s="22">
        <f t="shared" ref="L137:L200" si="34">U137</f>
        <v>8017</v>
      </c>
      <c r="M137" s="81">
        <f t="shared" ref="M137:M200" si="35">J137*L137</f>
        <v>8747348.6999999993</v>
      </c>
      <c r="N137" s="22">
        <f t="shared" si="27"/>
        <v>0</v>
      </c>
      <c r="O137" s="81">
        <f t="shared" ref="O137:O200" si="36">M137+N137</f>
        <v>8747348.6999999993</v>
      </c>
      <c r="P137" s="23">
        <f t="shared" si="28"/>
        <v>114491.69999999925</v>
      </c>
      <c r="Q137" s="63">
        <f t="shared" si="29"/>
        <v>1.3262318604373878E-2</v>
      </c>
      <c r="R137" s="66">
        <f t="shared" si="31"/>
        <v>0</v>
      </c>
      <c r="S137" s="54">
        <f t="shared" si="32"/>
        <v>0</v>
      </c>
      <c r="U137" s="1">
        <f t="shared" ref="U137:U200" si="37">IF(K137&lt;=7048,7048,K137)</f>
        <v>8017</v>
      </c>
      <c r="V137" s="2"/>
      <c r="W137" s="37"/>
    </row>
    <row r="138" spans="1:23" ht="14.4" x14ac:dyDescent="0.55000000000000004">
      <c r="A138" s="1">
        <f t="shared" ref="A138:A201" si="38">A137+1</f>
        <v>131</v>
      </c>
      <c r="B138" s="83">
        <v>2826</v>
      </c>
      <c r="C138" s="83">
        <v>2826</v>
      </c>
      <c r="D138" s="34" t="s">
        <v>151</v>
      </c>
      <c r="E138" s="46">
        <f>VLOOKUP($B138,[1]work_database_aidandlevy2025!$E$4:$KG$334,284,FALSE)</f>
        <v>1364.2</v>
      </c>
      <c r="F138" s="56">
        <f>VLOOKUP($B138,[1]work_database_aidandlevy2025!$E$4:$KG$334,285,FALSE)</f>
        <v>7831</v>
      </c>
      <c r="G138" s="73">
        <f>VLOOKUP($B138,[1]work_database_aidandlevy2025!$E$4:$KG$334,286,FALSE)</f>
        <v>10683050</v>
      </c>
      <c r="H138" s="56">
        <f>VLOOKUP($B138,[1]work_database_aidandlevy2025!$E$4:$KG$334,287,FALSE)</f>
        <v>0</v>
      </c>
      <c r="I138" s="73">
        <f t="shared" si="33"/>
        <v>10683050</v>
      </c>
      <c r="J138" s="59">
        <v>1364.2</v>
      </c>
      <c r="K138" s="20">
        <f t="shared" si="30"/>
        <v>8022</v>
      </c>
      <c r="L138" s="20">
        <f t="shared" si="34"/>
        <v>8022</v>
      </c>
      <c r="M138" s="80">
        <f t="shared" si="35"/>
        <v>10943612.4</v>
      </c>
      <c r="N138" s="20">
        <f t="shared" si="27"/>
        <v>0</v>
      </c>
      <c r="O138" s="80">
        <f t="shared" si="36"/>
        <v>10943612.4</v>
      </c>
      <c r="P138" s="21">
        <f t="shared" si="28"/>
        <v>260562.40000000037</v>
      </c>
      <c r="Q138" s="62">
        <f t="shared" si="29"/>
        <v>2.4390263080300137E-2</v>
      </c>
      <c r="R138" s="65">
        <f t="shared" si="31"/>
        <v>0</v>
      </c>
      <c r="S138" s="53">
        <f t="shared" si="32"/>
        <v>0</v>
      </c>
      <c r="U138" s="1">
        <f t="shared" si="37"/>
        <v>8022</v>
      </c>
      <c r="V138" s="2"/>
      <c r="W138" s="37"/>
    </row>
    <row r="139" spans="1:23" ht="14.4" x14ac:dyDescent="0.55000000000000004">
      <c r="A139" s="1">
        <f t="shared" si="38"/>
        <v>132</v>
      </c>
      <c r="B139" s="83">
        <v>2846</v>
      </c>
      <c r="C139" s="83">
        <v>2846</v>
      </c>
      <c r="D139" s="34" t="s">
        <v>152</v>
      </c>
      <c r="E139" s="46">
        <f>VLOOKUP($B139,[1]work_database_aidandlevy2025!$E$4:$KG$334,284,FALSE)</f>
        <v>298</v>
      </c>
      <c r="F139" s="56">
        <f>VLOOKUP($B139,[1]work_database_aidandlevy2025!$E$4:$KG$334,285,FALSE)</f>
        <v>7862</v>
      </c>
      <c r="G139" s="73">
        <f>VLOOKUP($B139,[1]work_database_aidandlevy2025!$E$4:$KG$334,286,FALSE)</f>
        <v>2342876</v>
      </c>
      <c r="H139" s="56">
        <f>VLOOKUP($B139,[1]work_database_aidandlevy2025!$E$4:$KG$334,287,FALSE)</f>
        <v>0</v>
      </c>
      <c r="I139" s="73">
        <f t="shared" si="33"/>
        <v>2342876</v>
      </c>
      <c r="J139" s="59">
        <v>298</v>
      </c>
      <c r="K139" s="20">
        <f t="shared" si="30"/>
        <v>8053</v>
      </c>
      <c r="L139" s="20">
        <f t="shared" si="34"/>
        <v>8053</v>
      </c>
      <c r="M139" s="80">
        <f t="shared" si="35"/>
        <v>2399794</v>
      </c>
      <c r="N139" s="20">
        <f t="shared" si="27"/>
        <v>0</v>
      </c>
      <c r="O139" s="80">
        <f t="shared" si="36"/>
        <v>2399794</v>
      </c>
      <c r="P139" s="21">
        <f t="shared" si="28"/>
        <v>56918</v>
      </c>
      <c r="Q139" s="62">
        <f t="shared" si="29"/>
        <v>2.4294072755024168E-2</v>
      </c>
      <c r="R139" s="65">
        <f t="shared" si="31"/>
        <v>0</v>
      </c>
      <c r="S139" s="53">
        <f t="shared" si="32"/>
        <v>0</v>
      </c>
      <c r="U139" s="1">
        <f t="shared" si="37"/>
        <v>8053</v>
      </c>
      <c r="V139" s="2"/>
      <c r="W139" s="37"/>
    </row>
    <row r="140" spans="1:23" ht="14.4" x14ac:dyDescent="0.55000000000000004">
      <c r="A140" s="1">
        <f t="shared" si="38"/>
        <v>133</v>
      </c>
      <c r="B140" s="83">
        <v>2862</v>
      </c>
      <c r="C140" s="83">
        <v>2862</v>
      </c>
      <c r="D140" s="34" t="s">
        <v>153</v>
      </c>
      <c r="E140" s="46">
        <f>VLOOKUP($B140,[1]work_database_aidandlevy2025!$E$4:$KG$334,284,FALSE)</f>
        <v>636.6</v>
      </c>
      <c r="F140" s="56">
        <f>VLOOKUP($B140,[1]work_database_aidandlevy2025!$E$4:$KG$334,285,FALSE)</f>
        <v>7838</v>
      </c>
      <c r="G140" s="73">
        <f>VLOOKUP($B140,[1]work_database_aidandlevy2025!$E$4:$KG$334,286,FALSE)</f>
        <v>4989671</v>
      </c>
      <c r="H140" s="56">
        <f>VLOOKUP($B140,[1]work_database_aidandlevy2025!$E$4:$KG$334,287,FALSE)</f>
        <v>0</v>
      </c>
      <c r="I140" s="73">
        <f t="shared" si="33"/>
        <v>4989671</v>
      </c>
      <c r="J140" s="59">
        <v>636.6</v>
      </c>
      <c r="K140" s="20">
        <f t="shared" si="30"/>
        <v>8029</v>
      </c>
      <c r="L140" s="20">
        <f t="shared" si="34"/>
        <v>8029</v>
      </c>
      <c r="M140" s="80">
        <f t="shared" si="35"/>
        <v>5111261.4000000004</v>
      </c>
      <c r="N140" s="20">
        <f t="shared" si="27"/>
        <v>0</v>
      </c>
      <c r="O140" s="80">
        <f t="shared" si="36"/>
        <v>5111261.4000000004</v>
      </c>
      <c r="P140" s="21">
        <f t="shared" si="28"/>
        <v>121590.40000000037</v>
      </c>
      <c r="Q140" s="62">
        <f t="shared" si="29"/>
        <v>2.4368420282619912E-2</v>
      </c>
      <c r="R140" s="65">
        <f t="shared" si="31"/>
        <v>0</v>
      </c>
      <c r="S140" s="53">
        <f t="shared" si="32"/>
        <v>0</v>
      </c>
      <c r="U140" s="1">
        <f t="shared" si="37"/>
        <v>8029</v>
      </c>
      <c r="V140" s="2"/>
      <c r="W140" s="37"/>
    </row>
    <row r="141" spans="1:23" ht="14.4" x14ac:dyDescent="0.55000000000000004">
      <c r="A141" s="1">
        <f t="shared" si="38"/>
        <v>134</v>
      </c>
      <c r="B141" s="83">
        <v>2977</v>
      </c>
      <c r="C141" s="83">
        <v>2977</v>
      </c>
      <c r="D141" s="34" t="s">
        <v>154</v>
      </c>
      <c r="E141" s="46">
        <f>VLOOKUP($B141,[1]work_database_aidandlevy2025!$E$4:$KG$334,284,FALSE)</f>
        <v>589.20000000000005</v>
      </c>
      <c r="F141" s="56">
        <f>VLOOKUP($B141,[1]work_database_aidandlevy2025!$E$4:$KG$334,285,FALSE)</f>
        <v>7826</v>
      </c>
      <c r="G141" s="73">
        <f>VLOOKUP($B141,[1]work_database_aidandlevy2025!$E$4:$KG$334,286,FALSE)</f>
        <v>4611079</v>
      </c>
      <c r="H141" s="56">
        <f>VLOOKUP($B141,[1]work_database_aidandlevy2025!$E$4:$KG$334,287,FALSE)</f>
        <v>0</v>
      </c>
      <c r="I141" s="73">
        <f t="shared" si="33"/>
        <v>4611079</v>
      </c>
      <c r="J141" s="59">
        <v>589.20000000000005</v>
      </c>
      <c r="K141" s="20">
        <f t="shared" si="30"/>
        <v>8017</v>
      </c>
      <c r="L141" s="20">
        <f t="shared" si="34"/>
        <v>8017</v>
      </c>
      <c r="M141" s="80">
        <f t="shared" si="35"/>
        <v>4723616.4000000004</v>
      </c>
      <c r="N141" s="20">
        <f t="shared" si="27"/>
        <v>0</v>
      </c>
      <c r="O141" s="80">
        <f t="shared" si="36"/>
        <v>4723616.4000000004</v>
      </c>
      <c r="P141" s="21">
        <f t="shared" si="28"/>
        <v>112537.40000000037</v>
      </c>
      <c r="Q141" s="62">
        <f t="shared" si="29"/>
        <v>2.4405871163777584E-2</v>
      </c>
      <c r="R141" s="65">
        <f t="shared" si="31"/>
        <v>0</v>
      </c>
      <c r="S141" s="53">
        <f t="shared" si="32"/>
        <v>0</v>
      </c>
      <c r="U141" s="1">
        <f t="shared" si="37"/>
        <v>8017</v>
      </c>
      <c r="V141" s="2"/>
      <c r="W141" s="37"/>
    </row>
    <row r="142" spans="1:23" ht="14.4" x14ac:dyDescent="0.55000000000000004">
      <c r="A142" s="1">
        <f t="shared" si="38"/>
        <v>135</v>
      </c>
      <c r="B142" s="83">
        <v>2988</v>
      </c>
      <c r="C142" s="83">
        <v>2988</v>
      </c>
      <c r="D142" s="35" t="s">
        <v>155</v>
      </c>
      <c r="E142" s="47">
        <f>VLOOKUP($B142,[1]work_database_aidandlevy2025!$E$4:$KG$334,284,FALSE)</f>
        <v>562.1</v>
      </c>
      <c r="F142" s="57">
        <f>VLOOKUP($B142,[1]work_database_aidandlevy2025!$E$4:$KG$334,285,FALSE)</f>
        <v>7826</v>
      </c>
      <c r="G142" s="74">
        <f>VLOOKUP($B142,[1]work_database_aidandlevy2025!$E$4:$KG$334,286,FALSE)</f>
        <v>4398995</v>
      </c>
      <c r="H142" s="57">
        <f>VLOOKUP($B142,[1]work_database_aidandlevy2025!$E$4:$KG$334,287,FALSE)</f>
        <v>0</v>
      </c>
      <c r="I142" s="74">
        <f t="shared" si="33"/>
        <v>4398995</v>
      </c>
      <c r="J142" s="60">
        <v>562.1</v>
      </c>
      <c r="K142" s="22">
        <f t="shared" si="30"/>
        <v>8017</v>
      </c>
      <c r="L142" s="22">
        <f t="shared" si="34"/>
        <v>8017</v>
      </c>
      <c r="M142" s="81">
        <f t="shared" si="35"/>
        <v>4506355.7</v>
      </c>
      <c r="N142" s="22">
        <f t="shared" si="27"/>
        <v>0</v>
      </c>
      <c r="O142" s="81">
        <f t="shared" si="36"/>
        <v>4506355.7</v>
      </c>
      <c r="P142" s="23">
        <f t="shared" si="28"/>
        <v>107360.70000000019</v>
      </c>
      <c r="Q142" s="63">
        <f t="shared" si="29"/>
        <v>2.4405733582329642E-2</v>
      </c>
      <c r="R142" s="66">
        <f t="shared" si="31"/>
        <v>0</v>
      </c>
      <c r="S142" s="54">
        <f t="shared" si="32"/>
        <v>0</v>
      </c>
      <c r="U142" s="1">
        <f t="shared" si="37"/>
        <v>8017</v>
      </c>
      <c r="V142" s="2"/>
      <c r="W142" s="37"/>
    </row>
    <row r="143" spans="1:23" ht="14.4" x14ac:dyDescent="0.55000000000000004">
      <c r="A143" s="1">
        <f t="shared" si="38"/>
        <v>136</v>
      </c>
      <c r="B143" s="83">
        <v>3029</v>
      </c>
      <c r="C143" s="83">
        <v>3029</v>
      </c>
      <c r="D143" s="34" t="s">
        <v>156</v>
      </c>
      <c r="E143" s="46">
        <f>VLOOKUP($B143,[1]work_database_aidandlevy2025!$E$4:$KG$334,284,FALSE)</f>
        <v>1135</v>
      </c>
      <c r="F143" s="56">
        <f>VLOOKUP($B143,[1]work_database_aidandlevy2025!$E$4:$KG$334,285,FALSE)</f>
        <v>7914</v>
      </c>
      <c r="G143" s="73">
        <f>VLOOKUP($B143,[1]work_database_aidandlevy2025!$E$4:$KG$334,286,FALSE)</f>
        <v>8982390</v>
      </c>
      <c r="H143" s="56">
        <f>VLOOKUP($B143,[1]work_database_aidandlevy2025!$E$4:$KG$334,287,FALSE)</f>
        <v>1135</v>
      </c>
      <c r="I143" s="73">
        <f t="shared" si="33"/>
        <v>8983525</v>
      </c>
      <c r="J143" s="59">
        <v>1135</v>
      </c>
      <c r="K143" s="20">
        <f t="shared" si="30"/>
        <v>8105</v>
      </c>
      <c r="L143" s="20">
        <f t="shared" si="34"/>
        <v>8105</v>
      </c>
      <c r="M143" s="80">
        <f t="shared" si="35"/>
        <v>9199175</v>
      </c>
      <c r="N143" s="20">
        <f t="shared" si="27"/>
        <v>0</v>
      </c>
      <c r="O143" s="80">
        <f t="shared" si="36"/>
        <v>9199175</v>
      </c>
      <c r="P143" s="21">
        <f t="shared" si="28"/>
        <v>215650</v>
      </c>
      <c r="Q143" s="62">
        <f t="shared" si="29"/>
        <v>2.4005053695514846E-2</v>
      </c>
      <c r="R143" s="65">
        <f t="shared" si="31"/>
        <v>0</v>
      </c>
      <c r="S143" s="53">
        <f t="shared" si="32"/>
        <v>0</v>
      </c>
      <c r="U143" s="1">
        <f t="shared" si="37"/>
        <v>8105</v>
      </c>
      <c r="V143" s="2"/>
      <c r="W143" s="37"/>
    </row>
    <row r="144" spans="1:23" ht="14.4" x14ac:dyDescent="0.55000000000000004">
      <c r="A144" s="1">
        <f t="shared" si="38"/>
        <v>137</v>
      </c>
      <c r="B144" s="83">
        <v>3033</v>
      </c>
      <c r="C144" s="83">
        <v>3033</v>
      </c>
      <c r="D144" s="34" t="s">
        <v>157</v>
      </c>
      <c r="E144" s="46">
        <f>VLOOKUP($B144,[1]work_database_aidandlevy2025!$E$4:$KG$334,284,FALSE)</f>
        <v>411.3</v>
      </c>
      <c r="F144" s="56">
        <f>VLOOKUP($B144,[1]work_database_aidandlevy2025!$E$4:$KG$334,285,FALSE)</f>
        <v>7903</v>
      </c>
      <c r="G144" s="73">
        <f>VLOOKUP($B144,[1]work_database_aidandlevy2025!$E$4:$KG$334,286,FALSE)</f>
        <v>3250504</v>
      </c>
      <c r="H144" s="56">
        <f>VLOOKUP($B144,[1]work_database_aidandlevy2025!$E$4:$KG$334,287,FALSE)</f>
        <v>0</v>
      </c>
      <c r="I144" s="73">
        <f t="shared" si="33"/>
        <v>3250504</v>
      </c>
      <c r="J144" s="59">
        <v>411.3</v>
      </c>
      <c r="K144" s="20">
        <f t="shared" si="30"/>
        <v>8094</v>
      </c>
      <c r="L144" s="20">
        <f t="shared" si="34"/>
        <v>8094</v>
      </c>
      <c r="M144" s="80">
        <f t="shared" si="35"/>
        <v>3329062.2</v>
      </c>
      <c r="N144" s="20">
        <f t="shared" si="27"/>
        <v>0</v>
      </c>
      <c r="O144" s="80">
        <f t="shared" si="36"/>
        <v>3329062.2</v>
      </c>
      <c r="P144" s="21">
        <f t="shared" si="28"/>
        <v>78558.200000000186</v>
      </c>
      <c r="Q144" s="62">
        <f t="shared" si="29"/>
        <v>2.4168005946154869E-2</v>
      </c>
      <c r="R144" s="65">
        <f t="shared" si="31"/>
        <v>0</v>
      </c>
      <c r="S144" s="53">
        <f t="shared" si="32"/>
        <v>0</v>
      </c>
      <c r="U144" s="1">
        <f t="shared" si="37"/>
        <v>8094</v>
      </c>
      <c r="V144" s="2"/>
      <c r="W144" s="37"/>
    </row>
    <row r="145" spans="1:23" ht="14.4" x14ac:dyDescent="0.55000000000000004">
      <c r="A145" s="1">
        <f t="shared" si="38"/>
        <v>138</v>
      </c>
      <c r="B145" s="83">
        <v>3042</v>
      </c>
      <c r="C145" s="83">
        <v>3042</v>
      </c>
      <c r="D145" s="34" t="s">
        <v>158</v>
      </c>
      <c r="E145" s="46">
        <f>VLOOKUP($B145,[1]work_database_aidandlevy2025!$E$4:$KG$334,284,FALSE)</f>
        <v>725.7</v>
      </c>
      <c r="F145" s="56">
        <f>VLOOKUP($B145,[1]work_database_aidandlevy2025!$E$4:$KG$334,285,FALSE)</f>
        <v>7966</v>
      </c>
      <c r="G145" s="73">
        <f>VLOOKUP($B145,[1]work_database_aidandlevy2025!$E$4:$KG$334,286,FALSE)</f>
        <v>5780926</v>
      </c>
      <c r="H145" s="56">
        <f>VLOOKUP($B145,[1]work_database_aidandlevy2025!$E$4:$KG$334,287,FALSE)</f>
        <v>0</v>
      </c>
      <c r="I145" s="73">
        <f t="shared" si="33"/>
        <v>5780926</v>
      </c>
      <c r="J145" s="59">
        <v>725.7</v>
      </c>
      <c r="K145" s="20">
        <f t="shared" si="30"/>
        <v>8157</v>
      </c>
      <c r="L145" s="20">
        <f t="shared" si="34"/>
        <v>8157</v>
      </c>
      <c r="M145" s="80">
        <f t="shared" si="35"/>
        <v>5919534.9000000004</v>
      </c>
      <c r="N145" s="20">
        <f t="shared" si="27"/>
        <v>0</v>
      </c>
      <c r="O145" s="80">
        <f t="shared" si="36"/>
        <v>5919534.9000000004</v>
      </c>
      <c r="P145" s="21">
        <f t="shared" si="28"/>
        <v>138608.90000000037</v>
      </c>
      <c r="Q145" s="62">
        <f t="shared" si="29"/>
        <v>2.3976937258840602E-2</v>
      </c>
      <c r="R145" s="65">
        <f t="shared" si="31"/>
        <v>0</v>
      </c>
      <c r="S145" s="53">
        <f t="shared" si="32"/>
        <v>0</v>
      </c>
      <c r="U145" s="1">
        <f t="shared" si="37"/>
        <v>8157</v>
      </c>
      <c r="V145" s="2"/>
      <c r="W145" s="37"/>
    </row>
    <row r="146" spans="1:23" ht="14.4" x14ac:dyDescent="0.55000000000000004">
      <c r="A146" s="1">
        <f t="shared" si="38"/>
        <v>139</v>
      </c>
      <c r="B146" s="83">
        <v>3060</v>
      </c>
      <c r="C146" s="83">
        <v>3060</v>
      </c>
      <c r="D146" s="34" t="s">
        <v>159</v>
      </c>
      <c r="E146" s="46">
        <f>VLOOKUP($B146,[1]work_database_aidandlevy2025!$E$4:$KG$334,284,FALSE)</f>
        <v>1214.7</v>
      </c>
      <c r="F146" s="56">
        <f>VLOOKUP($B146,[1]work_database_aidandlevy2025!$E$4:$KG$334,285,FALSE)</f>
        <v>7826</v>
      </c>
      <c r="G146" s="73">
        <f>VLOOKUP($B146,[1]work_database_aidandlevy2025!$E$4:$KG$334,286,FALSE)</f>
        <v>9506242</v>
      </c>
      <c r="H146" s="56">
        <f>VLOOKUP($B146,[1]work_database_aidandlevy2025!$E$4:$KG$334,287,FALSE)</f>
        <v>108269</v>
      </c>
      <c r="I146" s="73">
        <f t="shared" si="33"/>
        <v>9614511</v>
      </c>
      <c r="J146" s="59">
        <v>1214.7</v>
      </c>
      <c r="K146" s="20">
        <f t="shared" si="30"/>
        <v>8017</v>
      </c>
      <c r="L146" s="20">
        <f t="shared" si="34"/>
        <v>8017</v>
      </c>
      <c r="M146" s="80">
        <f t="shared" si="35"/>
        <v>9738249.9000000004</v>
      </c>
      <c r="N146" s="20">
        <f t="shared" si="27"/>
        <v>0</v>
      </c>
      <c r="O146" s="80">
        <f t="shared" si="36"/>
        <v>9738249.9000000004</v>
      </c>
      <c r="P146" s="21">
        <f t="shared" si="28"/>
        <v>123738.90000000037</v>
      </c>
      <c r="Q146" s="62">
        <f t="shared" si="29"/>
        <v>1.2870014918075436E-2</v>
      </c>
      <c r="R146" s="65">
        <f t="shared" si="31"/>
        <v>0</v>
      </c>
      <c r="S146" s="53">
        <f t="shared" si="32"/>
        <v>0</v>
      </c>
      <c r="U146" s="1">
        <f t="shared" si="37"/>
        <v>8017</v>
      </c>
      <c r="V146" s="2"/>
      <c r="W146" s="37"/>
    </row>
    <row r="147" spans="1:23" ht="14.4" x14ac:dyDescent="0.55000000000000004">
      <c r="A147" s="1">
        <f t="shared" si="38"/>
        <v>140</v>
      </c>
      <c r="B147" s="83">
        <v>3168</v>
      </c>
      <c r="C147" s="83">
        <v>3168</v>
      </c>
      <c r="D147" s="35" t="s">
        <v>160</v>
      </c>
      <c r="E147" s="47">
        <f>VLOOKUP($B147,[1]work_database_aidandlevy2025!$E$4:$KG$334,284,FALSE)</f>
        <v>672.4</v>
      </c>
      <c r="F147" s="57">
        <f>VLOOKUP($B147,[1]work_database_aidandlevy2025!$E$4:$KG$334,285,FALSE)</f>
        <v>7892</v>
      </c>
      <c r="G147" s="74">
        <f>VLOOKUP($B147,[1]work_database_aidandlevy2025!$E$4:$KG$334,286,FALSE)</f>
        <v>5306581</v>
      </c>
      <c r="H147" s="57">
        <f>VLOOKUP($B147,[1]work_database_aidandlevy2025!$E$4:$KG$334,287,FALSE)</f>
        <v>0</v>
      </c>
      <c r="I147" s="74">
        <f t="shared" si="33"/>
        <v>5306581</v>
      </c>
      <c r="J147" s="60">
        <v>672.4</v>
      </c>
      <c r="K147" s="22">
        <f t="shared" si="30"/>
        <v>8083</v>
      </c>
      <c r="L147" s="22">
        <f t="shared" si="34"/>
        <v>8083</v>
      </c>
      <c r="M147" s="81">
        <f t="shared" si="35"/>
        <v>5435009.2000000002</v>
      </c>
      <c r="N147" s="22">
        <f t="shared" si="27"/>
        <v>0</v>
      </c>
      <c r="O147" s="81">
        <f t="shared" si="36"/>
        <v>5435009.2000000002</v>
      </c>
      <c r="P147" s="23">
        <f t="shared" si="28"/>
        <v>128428.20000000019</v>
      </c>
      <c r="Q147" s="63">
        <f t="shared" si="29"/>
        <v>2.4201684662874305E-2</v>
      </c>
      <c r="R147" s="66">
        <f t="shared" si="31"/>
        <v>0</v>
      </c>
      <c r="S147" s="54">
        <f t="shared" si="32"/>
        <v>0</v>
      </c>
      <c r="U147" s="1">
        <f t="shared" si="37"/>
        <v>8083</v>
      </c>
      <c r="V147" s="2"/>
      <c r="W147" s="37"/>
    </row>
    <row r="148" spans="1:23" ht="14.4" x14ac:dyDescent="0.55000000000000004">
      <c r="A148" s="1">
        <f t="shared" si="38"/>
        <v>141</v>
      </c>
      <c r="B148" s="83">
        <v>3105</v>
      </c>
      <c r="C148" s="83">
        <v>3105</v>
      </c>
      <c r="D148" s="34" t="s">
        <v>161</v>
      </c>
      <c r="E148" s="46">
        <f>VLOOKUP($B148,[1]work_database_aidandlevy2025!$E$4:$KG$334,284,FALSE)</f>
        <v>1377.7</v>
      </c>
      <c r="F148" s="56">
        <f>VLOOKUP($B148,[1]work_database_aidandlevy2025!$E$4:$KG$334,285,FALSE)</f>
        <v>7826</v>
      </c>
      <c r="G148" s="73">
        <f>VLOOKUP($B148,[1]work_database_aidandlevy2025!$E$4:$KG$334,286,FALSE)</f>
        <v>10781880</v>
      </c>
      <c r="H148" s="56">
        <f>VLOOKUP($B148,[1]work_database_aidandlevy2025!$E$4:$KG$334,287,FALSE)</f>
        <v>0</v>
      </c>
      <c r="I148" s="73">
        <f t="shared" si="33"/>
        <v>10781880</v>
      </c>
      <c r="J148" s="59">
        <v>1377.7</v>
      </c>
      <c r="K148" s="20">
        <f t="shared" si="30"/>
        <v>8017</v>
      </c>
      <c r="L148" s="20">
        <f t="shared" si="34"/>
        <v>8017</v>
      </c>
      <c r="M148" s="80">
        <f t="shared" si="35"/>
        <v>11045020.9</v>
      </c>
      <c r="N148" s="20">
        <f t="shared" si="27"/>
        <v>0</v>
      </c>
      <c r="O148" s="80">
        <f t="shared" si="36"/>
        <v>11045020.9</v>
      </c>
      <c r="P148" s="21">
        <f t="shared" si="28"/>
        <v>263140.90000000037</v>
      </c>
      <c r="Q148" s="62">
        <f t="shared" si="29"/>
        <v>2.440584573376817E-2</v>
      </c>
      <c r="R148" s="65">
        <f t="shared" si="31"/>
        <v>0</v>
      </c>
      <c r="S148" s="53">
        <f t="shared" si="32"/>
        <v>0</v>
      </c>
      <c r="U148" s="1">
        <f t="shared" si="37"/>
        <v>8017</v>
      </c>
      <c r="V148" s="2"/>
      <c r="W148" s="37"/>
    </row>
    <row r="149" spans="1:23" ht="14.4" x14ac:dyDescent="0.55000000000000004">
      <c r="A149" s="1">
        <f t="shared" si="38"/>
        <v>142</v>
      </c>
      <c r="B149" s="83">
        <v>3114</v>
      </c>
      <c r="C149" s="83">
        <v>3114</v>
      </c>
      <c r="D149" s="34" t="s">
        <v>162</v>
      </c>
      <c r="E149" s="46">
        <f>VLOOKUP($B149,[1]work_database_aidandlevy2025!$E$4:$KG$334,284,FALSE)</f>
        <v>3422.7</v>
      </c>
      <c r="F149" s="56">
        <f>VLOOKUP($B149,[1]work_database_aidandlevy2025!$E$4:$KG$334,285,FALSE)</f>
        <v>7826</v>
      </c>
      <c r="G149" s="73">
        <f>VLOOKUP($B149,[1]work_database_aidandlevy2025!$E$4:$KG$334,286,FALSE)</f>
        <v>26786050</v>
      </c>
      <c r="H149" s="56">
        <f>VLOOKUP($B149,[1]work_database_aidandlevy2025!$E$4:$KG$334,287,FALSE)</f>
        <v>0</v>
      </c>
      <c r="I149" s="73">
        <f t="shared" si="33"/>
        <v>26786050</v>
      </c>
      <c r="J149" s="59">
        <v>3422.7</v>
      </c>
      <c r="K149" s="20">
        <f t="shared" si="30"/>
        <v>8017</v>
      </c>
      <c r="L149" s="20">
        <f t="shared" si="34"/>
        <v>8017</v>
      </c>
      <c r="M149" s="80">
        <f t="shared" si="35"/>
        <v>27439785.899999999</v>
      </c>
      <c r="N149" s="20">
        <f t="shared" ref="N149:N212" si="39">MAX((G149*1.01)-M149,0)</f>
        <v>0</v>
      </c>
      <c r="O149" s="80">
        <f t="shared" si="36"/>
        <v>27439785.899999999</v>
      </c>
      <c r="P149" s="21">
        <f t="shared" ref="P149:P212" si="40">O149-I149</f>
        <v>653735.89999999851</v>
      </c>
      <c r="Q149" s="62">
        <f t="shared" ref="Q149:Q212" si="41">P149/I149</f>
        <v>2.4405834380209046E-2</v>
      </c>
      <c r="R149" s="65">
        <f t="shared" si="31"/>
        <v>0</v>
      </c>
      <c r="S149" s="53">
        <f t="shared" si="32"/>
        <v>0</v>
      </c>
      <c r="U149" s="1">
        <f t="shared" si="37"/>
        <v>8017</v>
      </c>
      <c r="V149" s="2"/>
      <c r="W149" s="37"/>
    </row>
    <row r="150" spans="1:23" ht="14.4" x14ac:dyDescent="0.55000000000000004">
      <c r="A150" s="1">
        <f t="shared" si="38"/>
        <v>143</v>
      </c>
      <c r="B150" s="83">
        <v>3119</v>
      </c>
      <c r="C150" s="83">
        <v>3119</v>
      </c>
      <c r="D150" s="34" t="s">
        <v>163</v>
      </c>
      <c r="E150" s="46">
        <f>VLOOKUP($B150,[1]work_database_aidandlevy2025!$E$4:$KG$334,284,FALSE)</f>
        <v>825</v>
      </c>
      <c r="F150" s="56">
        <f>VLOOKUP($B150,[1]work_database_aidandlevy2025!$E$4:$KG$334,285,FALSE)</f>
        <v>7826</v>
      </c>
      <c r="G150" s="73">
        <f>VLOOKUP($B150,[1]work_database_aidandlevy2025!$E$4:$KG$334,286,FALSE)</f>
        <v>6456450</v>
      </c>
      <c r="H150" s="56">
        <f>VLOOKUP($B150,[1]work_database_aidandlevy2025!$E$4:$KG$334,287,FALSE)</f>
        <v>11830</v>
      </c>
      <c r="I150" s="73">
        <f t="shared" si="33"/>
        <v>6468280</v>
      </c>
      <c r="J150" s="59">
        <v>825</v>
      </c>
      <c r="K150" s="20">
        <f t="shared" si="30"/>
        <v>8017</v>
      </c>
      <c r="L150" s="20">
        <f t="shared" si="34"/>
        <v>8017</v>
      </c>
      <c r="M150" s="80">
        <f t="shared" si="35"/>
        <v>6614025</v>
      </c>
      <c r="N150" s="20">
        <f t="shared" si="39"/>
        <v>0</v>
      </c>
      <c r="O150" s="80">
        <f t="shared" si="36"/>
        <v>6614025</v>
      </c>
      <c r="P150" s="21">
        <f t="shared" si="40"/>
        <v>145745</v>
      </c>
      <c r="Q150" s="62">
        <f t="shared" si="41"/>
        <v>2.2532265146221253E-2</v>
      </c>
      <c r="R150" s="65">
        <f t="shared" si="31"/>
        <v>0</v>
      </c>
      <c r="S150" s="53">
        <f t="shared" si="32"/>
        <v>0</v>
      </c>
      <c r="U150" s="1">
        <f t="shared" si="37"/>
        <v>8017</v>
      </c>
      <c r="V150" s="2"/>
      <c r="W150" s="37"/>
    </row>
    <row r="151" spans="1:23" ht="14.4" x14ac:dyDescent="0.55000000000000004">
      <c r="A151" s="1">
        <f t="shared" si="38"/>
        <v>144</v>
      </c>
      <c r="B151" s="83">
        <v>3141</v>
      </c>
      <c r="C151" s="83">
        <v>3141</v>
      </c>
      <c r="D151" s="34" t="s">
        <v>164</v>
      </c>
      <c r="E151" s="46">
        <f>VLOOKUP($B151,[1]work_database_aidandlevy2025!$E$4:$KG$334,284,FALSE)</f>
        <v>14378.7</v>
      </c>
      <c r="F151" s="56">
        <f>VLOOKUP($B151,[1]work_database_aidandlevy2025!$E$4:$KG$334,285,FALSE)</f>
        <v>7826</v>
      </c>
      <c r="G151" s="73">
        <f>VLOOKUP($B151,[1]work_database_aidandlevy2025!$E$4:$KG$334,286,FALSE)</f>
        <v>112527706</v>
      </c>
      <c r="H151" s="56">
        <f>VLOOKUP($B151,[1]work_database_aidandlevy2025!$E$4:$KG$334,287,FALSE)</f>
        <v>0</v>
      </c>
      <c r="I151" s="73">
        <f t="shared" si="33"/>
        <v>112527706</v>
      </c>
      <c r="J151" s="59">
        <v>14378.7</v>
      </c>
      <c r="K151" s="20">
        <f t="shared" si="30"/>
        <v>8017</v>
      </c>
      <c r="L151" s="20">
        <f t="shared" si="34"/>
        <v>8017</v>
      </c>
      <c r="M151" s="80">
        <f t="shared" si="35"/>
        <v>115274037.90000001</v>
      </c>
      <c r="N151" s="20">
        <f t="shared" si="39"/>
        <v>0</v>
      </c>
      <c r="O151" s="80">
        <f t="shared" si="36"/>
        <v>115274037.90000001</v>
      </c>
      <c r="P151" s="21">
        <f t="shared" si="40"/>
        <v>2746331.900000006</v>
      </c>
      <c r="Q151" s="62">
        <f t="shared" si="41"/>
        <v>2.4405828552125697E-2</v>
      </c>
      <c r="R151" s="65">
        <f t="shared" si="31"/>
        <v>0</v>
      </c>
      <c r="S151" s="53">
        <f t="shared" si="32"/>
        <v>0</v>
      </c>
      <c r="U151" s="1">
        <f t="shared" si="37"/>
        <v>8017</v>
      </c>
      <c r="V151" s="2"/>
      <c r="W151" s="37"/>
    </row>
    <row r="152" spans="1:23" ht="14.4" x14ac:dyDescent="0.55000000000000004">
      <c r="A152" s="1">
        <f t="shared" si="38"/>
        <v>145</v>
      </c>
      <c r="B152" s="83">
        <v>3150</v>
      </c>
      <c r="C152" s="83">
        <v>3150</v>
      </c>
      <c r="D152" s="35" t="s">
        <v>165</v>
      </c>
      <c r="E152" s="47">
        <f>VLOOKUP($B152,[1]work_database_aidandlevy2025!$E$4:$KG$334,284,FALSE)</f>
        <v>1003.7</v>
      </c>
      <c r="F152" s="57">
        <f>VLOOKUP($B152,[1]work_database_aidandlevy2025!$E$4:$KG$334,285,FALSE)</f>
        <v>7826</v>
      </c>
      <c r="G152" s="74">
        <f>VLOOKUP($B152,[1]work_database_aidandlevy2025!$E$4:$KG$334,286,FALSE)</f>
        <v>7854956</v>
      </c>
      <c r="H152" s="57">
        <f>VLOOKUP($B152,[1]work_database_aidandlevy2025!$E$4:$KG$334,287,FALSE)</f>
        <v>0</v>
      </c>
      <c r="I152" s="74">
        <f t="shared" si="33"/>
        <v>7854956</v>
      </c>
      <c r="J152" s="60">
        <v>1003.7</v>
      </c>
      <c r="K152" s="22">
        <f t="shared" si="30"/>
        <v>8017</v>
      </c>
      <c r="L152" s="22">
        <f t="shared" si="34"/>
        <v>8017</v>
      </c>
      <c r="M152" s="81">
        <f t="shared" si="35"/>
        <v>8046662.9000000004</v>
      </c>
      <c r="N152" s="22">
        <f t="shared" si="39"/>
        <v>0</v>
      </c>
      <c r="O152" s="81">
        <f t="shared" si="36"/>
        <v>8046662.9000000004</v>
      </c>
      <c r="P152" s="23">
        <f t="shared" si="40"/>
        <v>191706.90000000037</v>
      </c>
      <c r="Q152" s="63">
        <f t="shared" si="41"/>
        <v>2.4405852814452476E-2</v>
      </c>
      <c r="R152" s="66">
        <f t="shared" si="31"/>
        <v>0</v>
      </c>
      <c r="S152" s="54">
        <f t="shared" si="32"/>
        <v>0</v>
      </c>
      <c r="U152" s="1">
        <f t="shared" si="37"/>
        <v>8017</v>
      </c>
      <c r="V152" s="2"/>
      <c r="W152" s="37"/>
    </row>
    <row r="153" spans="1:23" ht="14.4" x14ac:dyDescent="0.55000000000000004">
      <c r="A153" s="1">
        <f t="shared" si="38"/>
        <v>146</v>
      </c>
      <c r="B153" s="83">
        <v>3154</v>
      </c>
      <c r="C153" s="83">
        <v>3154</v>
      </c>
      <c r="D153" s="34" t="s">
        <v>166</v>
      </c>
      <c r="E153" s="46">
        <f>VLOOKUP($B153,[1]work_database_aidandlevy2025!$E$4:$KG$334,284,FALSE)</f>
        <v>504.7</v>
      </c>
      <c r="F153" s="56">
        <f>VLOOKUP($B153,[1]work_database_aidandlevy2025!$E$4:$KG$334,285,FALSE)</f>
        <v>7826</v>
      </c>
      <c r="G153" s="73">
        <f>VLOOKUP($B153,[1]work_database_aidandlevy2025!$E$4:$KG$334,286,FALSE)</f>
        <v>3949782</v>
      </c>
      <c r="H153" s="56">
        <f>VLOOKUP($B153,[1]work_database_aidandlevy2025!$E$4:$KG$334,287,FALSE)</f>
        <v>0</v>
      </c>
      <c r="I153" s="73">
        <f t="shared" si="33"/>
        <v>3949782</v>
      </c>
      <c r="J153" s="59">
        <v>504.7</v>
      </c>
      <c r="K153" s="20">
        <f t="shared" si="30"/>
        <v>8017</v>
      </c>
      <c r="L153" s="20">
        <f t="shared" si="34"/>
        <v>8017</v>
      </c>
      <c r="M153" s="80">
        <f t="shared" si="35"/>
        <v>4046179.9</v>
      </c>
      <c r="N153" s="20">
        <f t="shared" si="39"/>
        <v>0</v>
      </c>
      <c r="O153" s="80">
        <f t="shared" si="36"/>
        <v>4046179.9</v>
      </c>
      <c r="P153" s="21">
        <f t="shared" si="40"/>
        <v>96397.899999999907</v>
      </c>
      <c r="Q153" s="62">
        <f t="shared" si="41"/>
        <v>2.4405878602920341E-2</v>
      </c>
      <c r="R153" s="65">
        <f t="shared" si="31"/>
        <v>0</v>
      </c>
      <c r="S153" s="53">
        <f t="shared" si="32"/>
        <v>0</v>
      </c>
      <c r="U153" s="1">
        <f t="shared" si="37"/>
        <v>8017</v>
      </c>
      <c r="V153" s="2"/>
      <c r="W153" s="37"/>
    </row>
    <row r="154" spans="1:23" ht="14.4" x14ac:dyDescent="0.55000000000000004">
      <c r="A154" s="1">
        <f t="shared" si="38"/>
        <v>147</v>
      </c>
      <c r="B154" s="83">
        <v>3186</v>
      </c>
      <c r="C154" s="83">
        <v>3186</v>
      </c>
      <c r="D154" s="34" t="s">
        <v>167</v>
      </c>
      <c r="E154" s="46">
        <f>VLOOKUP($B154,[1]work_database_aidandlevy2025!$E$4:$KG$334,284,FALSE)</f>
        <v>428.7</v>
      </c>
      <c r="F154" s="56">
        <f>VLOOKUP($B154,[1]work_database_aidandlevy2025!$E$4:$KG$334,285,FALSE)</f>
        <v>7866</v>
      </c>
      <c r="G154" s="73">
        <f>VLOOKUP($B154,[1]work_database_aidandlevy2025!$E$4:$KG$334,286,FALSE)</f>
        <v>3372154</v>
      </c>
      <c r="H154" s="56">
        <f>VLOOKUP($B154,[1]work_database_aidandlevy2025!$E$4:$KG$334,287,FALSE)</f>
        <v>45593</v>
      </c>
      <c r="I154" s="73">
        <f t="shared" si="33"/>
        <v>3417747</v>
      </c>
      <c r="J154" s="59">
        <v>428.7</v>
      </c>
      <c r="K154" s="20">
        <f t="shared" si="30"/>
        <v>8057</v>
      </c>
      <c r="L154" s="20">
        <f t="shared" si="34"/>
        <v>8057</v>
      </c>
      <c r="M154" s="80">
        <f t="shared" si="35"/>
        <v>3454035.9</v>
      </c>
      <c r="N154" s="20">
        <f t="shared" si="39"/>
        <v>0</v>
      </c>
      <c r="O154" s="80">
        <f t="shared" si="36"/>
        <v>3454035.9</v>
      </c>
      <c r="P154" s="21">
        <f t="shared" si="40"/>
        <v>36288.899999999907</v>
      </c>
      <c r="Q154" s="62">
        <f t="shared" si="41"/>
        <v>1.0617784171853537E-2</v>
      </c>
      <c r="R154" s="65">
        <f t="shared" si="31"/>
        <v>0</v>
      </c>
      <c r="S154" s="53">
        <f t="shared" si="32"/>
        <v>0</v>
      </c>
      <c r="U154" s="1">
        <f t="shared" si="37"/>
        <v>8057</v>
      </c>
      <c r="V154" s="2"/>
      <c r="W154" s="37"/>
    </row>
    <row r="155" spans="1:23" ht="14.4" x14ac:dyDescent="0.55000000000000004">
      <c r="A155" s="1">
        <f t="shared" si="38"/>
        <v>148</v>
      </c>
      <c r="B155" s="83">
        <v>3204</v>
      </c>
      <c r="C155" s="83">
        <v>3204</v>
      </c>
      <c r="D155" s="34" t="s">
        <v>168</v>
      </c>
      <c r="E155" s="46">
        <f>VLOOKUP($B155,[1]work_database_aidandlevy2025!$E$4:$KG$334,284,FALSE)</f>
        <v>873.7</v>
      </c>
      <c r="F155" s="56">
        <f>VLOOKUP($B155,[1]work_database_aidandlevy2025!$E$4:$KG$334,285,FALSE)</f>
        <v>7826</v>
      </c>
      <c r="G155" s="73">
        <f>VLOOKUP($B155,[1]work_database_aidandlevy2025!$E$4:$KG$334,286,FALSE)</f>
        <v>6837576</v>
      </c>
      <c r="H155" s="56">
        <f>VLOOKUP($B155,[1]work_database_aidandlevy2025!$E$4:$KG$334,287,FALSE)</f>
        <v>57143</v>
      </c>
      <c r="I155" s="73">
        <f t="shared" si="33"/>
        <v>6894719</v>
      </c>
      <c r="J155" s="59">
        <v>873.7</v>
      </c>
      <c r="K155" s="20">
        <f t="shared" si="30"/>
        <v>8017</v>
      </c>
      <c r="L155" s="20">
        <f t="shared" si="34"/>
        <v>8017</v>
      </c>
      <c r="M155" s="80">
        <f t="shared" si="35"/>
        <v>7004452.9000000004</v>
      </c>
      <c r="N155" s="20">
        <f t="shared" si="39"/>
        <v>0</v>
      </c>
      <c r="O155" s="80">
        <f t="shared" si="36"/>
        <v>7004452.9000000004</v>
      </c>
      <c r="P155" s="21">
        <f t="shared" si="40"/>
        <v>109733.90000000037</v>
      </c>
      <c r="Q155" s="62">
        <f t="shared" si="41"/>
        <v>1.5915645003081399E-2</v>
      </c>
      <c r="R155" s="65">
        <f t="shared" si="31"/>
        <v>0</v>
      </c>
      <c r="S155" s="53">
        <f t="shared" si="32"/>
        <v>0</v>
      </c>
      <c r="U155" s="1">
        <f t="shared" si="37"/>
        <v>8017</v>
      </c>
      <c r="V155" s="2"/>
      <c r="W155" s="37"/>
    </row>
    <row r="156" spans="1:23" ht="14.4" x14ac:dyDescent="0.55000000000000004">
      <c r="A156" s="1">
        <f t="shared" si="38"/>
        <v>149</v>
      </c>
      <c r="B156" s="83">
        <v>3231</v>
      </c>
      <c r="C156" s="83">
        <v>3231</v>
      </c>
      <c r="D156" s="34" t="s">
        <v>169</v>
      </c>
      <c r="E156" s="46">
        <f>VLOOKUP($B156,[1]work_database_aidandlevy2025!$E$4:$KG$334,284,FALSE)</f>
        <v>6838.4</v>
      </c>
      <c r="F156" s="56">
        <f>VLOOKUP($B156,[1]work_database_aidandlevy2025!$E$4:$KG$334,285,FALSE)</f>
        <v>7826</v>
      </c>
      <c r="G156" s="73">
        <f>VLOOKUP($B156,[1]work_database_aidandlevy2025!$E$4:$KG$334,286,FALSE)</f>
        <v>53517318</v>
      </c>
      <c r="H156" s="56">
        <f>VLOOKUP($B156,[1]work_database_aidandlevy2025!$E$4:$KG$334,287,FALSE)</f>
        <v>344919</v>
      </c>
      <c r="I156" s="73">
        <f t="shared" si="33"/>
        <v>53862237</v>
      </c>
      <c r="J156" s="59">
        <v>6838.4</v>
      </c>
      <c r="K156" s="20">
        <f t="shared" si="30"/>
        <v>8017</v>
      </c>
      <c r="L156" s="20">
        <f t="shared" si="34"/>
        <v>8017</v>
      </c>
      <c r="M156" s="80">
        <f t="shared" si="35"/>
        <v>54823452.799999997</v>
      </c>
      <c r="N156" s="20">
        <f t="shared" si="39"/>
        <v>0</v>
      </c>
      <c r="O156" s="80">
        <f t="shared" si="36"/>
        <v>54823452.799999997</v>
      </c>
      <c r="P156" s="21">
        <f t="shared" si="40"/>
        <v>961215.79999999702</v>
      </c>
      <c r="Q156" s="62">
        <f t="shared" si="41"/>
        <v>1.7845820254364798E-2</v>
      </c>
      <c r="R156" s="65">
        <f t="shared" si="31"/>
        <v>0</v>
      </c>
      <c r="S156" s="53">
        <f t="shared" si="32"/>
        <v>0</v>
      </c>
      <c r="U156" s="1">
        <f t="shared" si="37"/>
        <v>8017</v>
      </c>
      <c r="V156" s="2"/>
      <c r="W156" s="37"/>
    </row>
    <row r="157" spans="1:23" ht="14.4" x14ac:dyDescent="0.55000000000000004">
      <c r="A157" s="1">
        <f t="shared" si="38"/>
        <v>150</v>
      </c>
      <c r="B157" s="83">
        <v>3312</v>
      </c>
      <c r="C157" s="83">
        <v>3312</v>
      </c>
      <c r="D157" s="35" t="s">
        <v>170</v>
      </c>
      <c r="E157" s="47">
        <f>VLOOKUP($B157,[1]work_database_aidandlevy2025!$E$4:$KG$334,284,FALSE)</f>
        <v>1824.3</v>
      </c>
      <c r="F157" s="57">
        <f>VLOOKUP($B157,[1]work_database_aidandlevy2025!$E$4:$KG$334,285,FALSE)</f>
        <v>7826</v>
      </c>
      <c r="G157" s="74">
        <f>VLOOKUP($B157,[1]work_database_aidandlevy2025!$E$4:$KG$334,286,FALSE)</f>
        <v>14276972</v>
      </c>
      <c r="H157" s="57">
        <f>VLOOKUP($B157,[1]work_database_aidandlevy2025!$E$4:$KG$334,287,FALSE)</f>
        <v>0</v>
      </c>
      <c r="I157" s="74">
        <f t="shared" si="33"/>
        <v>14276972</v>
      </c>
      <c r="J157" s="60">
        <v>1824.3</v>
      </c>
      <c r="K157" s="22">
        <f t="shared" si="30"/>
        <v>8017</v>
      </c>
      <c r="L157" s="22">
        <f t="shared" si="34"/>
        <v>8017</v>
      </c>
      <c r="M157" s="81">
        <f t="shared" si="35"/>
        <v>14625413.1</v>
      </c>
      <c r="N157" s="22">
        <f t="shared" si="39"/>
        <v>0</v>
      </c>
      <c r="O157" s="81">
        <f t="shared" si="36"/>
        <v>14625413.1</v>
      </c>
      <c r="P157" s="23">
        <f t="shared" si="40"/>
        <v>348441.09999999963</v>
      </c>
      <c r="Q157" s="63">
        <f t="shared" si="41"/>
        <v>2.4405812380944615E-2</v>
      </c>
      <c r="R157" s="66">
        <f t="shared" si="31"/>
        <v>0</v>
      </c>
      <c r="S157" s="54">
        <f t="shared" si="32"/>
        <v>0</v>
      </c>
      <c r="U157" s="1">
        <f t="shared" si="37"/>
        <v>8017</v>
      </c>
      <c r="V157" s="2"/>
      <c r="W157" s="37"/>
    </row>
    <row r="158" spans="1:23" ht="14.4" x14ac:dyDescent="0.55000000000000004">
      <c r="A158" s="1">
        <f t="shared" si="38"/>
        <v>151</v>
      </c>
      <c r="B158" s="83">
        <v>3330</v>
      </c>
      <c r="C158" s="83">
        <v>3330</v>
      </c>
      <c r="D158" s="34" t="s">
        <v>171</v>
      </c>
      <c r="E158" s="46">
        <f>VLOOKUP($B158,[1]work_database_aidandlevy2025!$E$4:$KG$334,284,FALSE)</f>
        <v>346.4</v>
      </c>
      <c r="F158" s="56">
        <f>VLOOKUP($B158,[1]work_database_aidandlevy2025!$E$4:$KG$334,285,FALSE)</f>
        <v>7835</v>
      </c>
      <c r="G158" s="73">
        <f>VLOOKUP($B158,[1]work_database_aidandlevy2025!$E$4:$KG$334,286,FALSE)</f>
        <v>2714044</v>
      </c>
      <c r="H158" s="56">
        <f>VLOOKUP($B158,[1]work_database_aidandlevy2025!$E$4:$KG$334,287,FALSE)</f>
        <v>70719</v>
      </c>
      <c r="I158" s="73">
        <f t="shared" si="33"/>
        <v>2784763</v>
      </c>
      <c r="J158" s="59">
        <v>346.4</v>
      </c>
      <c r="K158" s="20">
        <f t="shared" si="30"/>
        <v>8026</v>
      </c>
      <c r="L158" s="20">
        <f t="shared" si="34"/>
        <v>8026</v>
      </c>
      <c r="M158" s="80">
        <f t="shared" si="35"/>
        <v>2780206.4</v>
      </c>
      <c r="N158" s="20">
        <f t="shared" si="39"/>
        <v>0</v>
      </c>
      <c r="O158" s="80">
        <f t="shared" si="36"/>
        <v>2780206.4</v>
      </c>
      <c r="P158" s="21">
        <f t="shared" si="40"/>
        <v>-4556.6000000000931</v>
      </c>
      <c r="Q158" s="62">
        <f t="shared" si="41"/>
        <v>-1.6362613263678429E-3</v>
      </c>
      <c r="R158" s="65">
        <f t="shared" si="31"/>
        <v>0</v>
      </c>
      <c r="S158" s="53">
        <f t="shared" si="32"/>
        <v>0</v>
      </c>
      <c r="U158" s="1">
        <f t="shared" si="37"/>
        <v>8026</v>
      </c>
      <c r="V158" s="2"/>
      <c r="W158" s="37"/>
    </row>
    <row r="159" spans="1:23" ht="14.4" x14ac:dyDescent="0.55000000000000004">
      <c r="A159" s="1">
        <f t="shared" si="38"/>
        <v>152</v>
      </c>
      <c r="B159" s="83">
        <v>3348</v>
      </c>
      <c r="C159" s="83">
        <v>3348</v>
      </c>
      <c r="D159" s="34" t="s">
        <v>172</v>
      </c>
      <c r="E159" s="46">
        <f>VLOOKUP($B159,[1]work_database_aidandlevy2025!$E$4:$KG$334,284,FALSE)</f>
        <v>465</v>
      </c>
      <c r="F159" s="56">
        <f>VLOOKUP($B159,[1]work_database_aidandlevy2025!$E$4:$KG$334,285,FALSE)</f>
        <v>7894</v>
      </c>
      <c r="G159" s="73">
        <f>VLOOKUP($B159,[1]work_database_aidandlevy2025!$E$4:$KG$334,286,FALSE)</f>
        <v>3670710</v>
      </c>
      <c r="H159" s="56">
        <f>VLOOKUP($B159,[1]work_database_aidandlevy2025!$E$4:$KG$334,287,FALSE)</f>
        <v>0</v>
      </c>
      <c r="I159" s="73">
        <f t="shared" si="33"/>
        <v>3670710</v>
      </c>
      <c r="J159" s="59">
        <v>465</v>
      </c>
      <c r="K159" s="20">
        <f t="shared" si="30"/>
        <v>8085</v>
      </c>
      <c r="L159" s="20">
        <f t="shared" si="34"/>
        <v>8085</v>
      </c>
      <c r="M159" s="80">
        <f t="shared" si="35"/>
        <v>3759525</v>
      </c>
      <c r="N159" s="20">
        <f t="shared" si="39"/>
        <v>0</v>
      </c>
      <c r="O159" s="80">
        <f t="shared" si="36"/>
        <v>3759525</v>
      </c>
      <c r="P159" s="21">
        <f t="shared" si="40"/>
        <v>88815</v>
      </c>
      <c r="Q159" s="62">
        <f t="shared" si="41"/>
        <v>2.4195591588548265E-2</v>
      </c>
      <c r="R159" s="65">
        <f t="shared" si="31"/>
        <v>0</v>
      </c>
      <c r="S159" s="53">
        <f t="shared" si="32"/>
        <v>0</v>
      </c>
      <c r="U159" s="1">
        <f t="shared" si="37"/>
        <v>8085</v>
      </c>
      <c r="V159" s="2"/>
      <c r="W159" s="37"/>
    </row>
    <row r="160" spans="1:23" ht="14.4" x14ac:dyDescent="0.55000000000000004">
      <c r="A160" s="1">
        <f t="shared" si="38"/>
        <v>153</v>
      </c>
      <c r="B160" s="83">
        <v>3375</v>
      </c>
      <c r="C160" s="83">
        <v>3375</v>
      </c>
      <c r="D160" s="34" t="s">
        <v>173</v>
      </c>
      <c r="E160" s="46">
        <f>VLOOKUP($B160,[1]work_database_aidandlevy2025!$E$4:$KG$334,284,FALSE)</f>
        <v>1717.4</v>
      </c>
      <c r="F160" s="56">
        <f>VLOOKUP($B160,[1]work_database_aidandlevy2025!$E$4:$KG$334,285,FALSE)</f>
        <v>7826</v>
      </c>
      <c r="G160" s="73">
        <f>VLOOKUP($B160,[1]work_database_aidandlevy2025!$E$4:$KG$334,286,FALSE)</f>
        <v>13440372</v>
      </c>
      <c r="H160" s="56">
        <f>VLOOKUP($B160,[1]work_database_aidandlevy2025!$E$4:$KG$334,287,FALSE)</f>
        <v>140858</v>
      </c>
      <c r="I160" s="73">
        <f t="shared" si="33"/>
        <v>13581230</v>
      </c>
      <c r="J160" s="59">
        <v>1717.4</v>
      </c>
      <c r="K160" s="20">
        <f t="shared" si="30"/>
        <v>8017</v>
      </c>
      <c r="L160" s="20">
        <f t="shared" si="34"/>
        <v>8017</v>
      </c>
      <c r="M160" s="80">
        <f t="shared" si="35"/>
        <v>13768395.800000001</v>
      </c>
      <c r="N160" s="20">
        <f t="shared" si="39"/>
        <v>0</v>
      </c>
      <c r="O160" s="80">
        <f t="shared" si="36"/>
        <v>13768395.800000001</v>
      </c>
      <c r="P160" s="21">
        <f t="shared" si="40"/>
        <v>187165.80000000075</v>
      </c>
      <c r="Q160" s="62">
        <f t="shared" si="41"/>
        <v>1.3781211274678415E-2</v>
      </c>
      <c r="R160" s="65">
        <f t="shared" si="31"/>
        <v>0</v>
      </c>
      <c r="S160" s="53">
        <f t="shared" si="32"/>
        <v>0</v>
      </c>
      <c r="U160" s="1">
        <f t="shared" si="37"/>
        <v>8017</v>
      </c>
      <c r="V160" s="2"/>
      <c r="W160" s="37"/>
    </row>
    <row r="161" spans="1:23" ht="14.4" x14ac:dyDescent="0.55000000000000004">
      <c r="A161" s="1">
        <f t="shared" si="38"/>
        <v>154</v>
      </c>
      <c r="B161" s="83">
        <v>3420</v>
      </c>
      <c r="C161" s="83">
        <v>3420</v>
      </c>
      <c r="D161" s="34" t="s">
        <v>174</v>
      </c>
      <c r="E161" s="46">
        <f>VLOOKUP($B161,[1]work_database_aidandlevy2025!$E$4:$KG$334,284,FALSE)</f>
        <v>560.79999999999995</v>
      </c>
      <c r="F161" s="56">
        <f>VLOOKUP($B161,[1]work_database_aidandlevy2025!$E$4:$KG$334,285,FALSE)</f>
        <v>7826</v>
      </c>
      <c r="G161" s="73">
        <f>VLOOKUP($B161,[1]work_database_aidandlevy2025!$E$4:$KG$334,286,FALSE)</f>
        <v>4388821</v>
      </c>
      <c r="H161" s="56">
        <f>VLOOKUP($B161,[1]work_database_aidandlevy2025!$E$4:$KG$334,287,FALSE)</f>
        <v>0</v>
      </c>
      <c r="I161" s="73">
        <f t="shared" si="33"/>
        <v>4388821</v>
      </c>
      <c r="J161" s="59">
        <v>560.79999999999995</v>
      </c>
      <c r="K161" s="20">
        <f t="shared" si="30"/>
        <v>8017</v>
      </c>
      <c r="L161" s="20">
        <f t="shared" si="34"/>
        <v>8017</v>
      </c>
      <c r="M161" s="80">
        <f t="shared" si="35"/>
        <v>4495933.5999999996</v>
      </c>
      <c r="N161" s="20">
        <f t="shared" si="39"/>
        <v>0</v>
      </c>
      <c r="O161" s="80">
        <f t="shared" si="36"/>
        <v>4495933.5999999996</v>
      </c>
      <c r="P161" s="21">
        <f t="shared" si="40"/>
        <v>107112.59999999963</v>
      </c>
      <c r="Q161" s="62">
        <f t="shared" si="41"/>
        <v>2.440578004890143E-2</v>
      </c>
      <c r="R161" s="65">
        <f t="shared" si="31"/>
        <v>0</v>
      </c>
      <c r="S161" s="53">
        <f t="shared" si="32"/>
        <v>0</v>
      </c>
      <c r="U161" s="1">
        <f t="shared" si="37"/>
        <v>8017</v>
      </c>
      <c r="V161" s="2"/>
      <c r="W161" s="37"/>
    </row>
    <row r="162" spans="1:23" ht="14.4" x14ac:dyDescent="0.55000000000000004">
      <c r="A162" s="1">
        <f t="shared" si="38"/>
        <v>155</v>
      </c>
      <c r="B162" s="83">
        <v>3465</v>
      </c>
      <c r="C162" s="83">
        <v>3465</v>
      </c>
      <c r="D162" s="35" t="s">
        <v>175</v>
      </c>
      <c r="E162" s="47">
        <f>VLOOKUP($B162,[1]work_database_aidandlevy2025!$E$4:$KG$334,284,FALSE)</f>
        <v>305.39999999999998</v>
      </c>
      <c r="F162" s="57">
        <f>VLOOKUP($B162,[1]work_database_aidandlevy2025!$E$4:$KG$334,285,FALSE)</f>
        <v>7826</v>
      </c>
      <c r="G162" s="74">
        <f>VLOOKUP($B162,[1]work_database_aidandlevy2025!$E$4:$KG$334,286,FALSE)</f>
        <v>2390060</v>
      </c>
      <c r="H162" s="57">
        <f>VLOOKUP($B162,[1]work_database_aidandlevy2025!$E$4:$KG$334,287,FALSE)</f>
        <v>207123</v>
      </c>
      <c r="I162" s="74">
        <f t="shared" si="33"/>
        <v>2597183</v>
      </c>
      <c r="J162" s="60">
        <v>305.39999999999998</v>
      </c>
      <c r="K162" s="22">
        <f t="shared" si="30"/>
        <v>8017</v>
      </c>
      <c r="L162" s="22">
        <f t="shared" si="34"/>
        <v>8017</v>
      </c>
      <c r="M162" s="81">
        <f t="shared" si="35"/>
        <v>2448391.7999999998</v>
      </c>
      <c r="N162" s="22">
        <f t="shared" si="39"/>
        <v>0</v>
      </c>
      <c r="O162" s="81">
        <f t="shared" si="36"/>
        <v>2448391.7999999998</v>
      </c>
      <c r="P162" s="23">
        <f t="shared" si="40"/>
        <v>-148791.20000000019</v>
      </c>
      <c r="Q162" s="63">
        <f t="shared" si="41"/>
        <v>-5.7289455537018447E-2</v>
      </c>
      <c r="R162" s="66">
        <f t="shared" si="31"/>
        <v>0</v>
      </c>
      <c r="S162" s="54">
        <f t="shared" si="32"/>
        <v>0</v>
      </c>
      <c r="U162" s="1">
        <f t="shared" si="37"/>
        <v>8017</v>
      </c>
      <c r="V162" s="2"/>
      <c r="W162" s="37"/>
    </row>
    <row r="163" spans="1:23" ht="14.4" x14ac:dyDescent="0.55000000000000004">
      <c r="A163" s="1">
        <f t="shared" si="38"/>
        <v>156</v>
      </c>
      <c r="B163" s="83">
        <v>3537</v>
      </c>
      <c r="C163" s="83">
        <v>3537</v>
      </c>
      <c r="D163" s="34" t="s">
        <v>176</v>
      </c>
      <c r="E163" s="46">
        <f>VLOOKUP($B163,[1]work_database_aidandlevy2025!$E$4:$KG$334,284,FALSE)</f>
        <v>316</v>
      </c>
      <c r="F163" s="56">
        <f>VLOOKUP($B163,[1]work_database_aidandlevy2025!$E$4:$KG$334,285,FALSE)</f>
        <v>7826</v>
      </c>
      <c r="G163" s="73">
        <f>VLOOKUP($B163,[1]work_database_aidandlevy2025!$E$4:$KG$334,286,FALSE)</f>
        <v>2473016</v>
      </c>
      <c r="H163" s="56">
        <f>VLOOKUP($B163,[1]work_database_aidandlevy2025!$E$4:$KG$334,287,FALSE)</f>
        <v>0</v>
      </c>
      <c r="I163" s="73">
        <f t="shared" si="33"/>
        <v>2473016</v>
      </c>
      <c r="J163" s="59">
        <v>316</v>
      </c>
      <c r="K163" s="20">
        <f t="shared" si="30"/>
        <v>8017</v>
      </c>
      <c r="L163" s="20">
        <f t="shared" si="34"/>
        <v>8017</v>
      </c>
      <c r="M163" s="80">
        <f t="shared" si="35"/>
        <v>2533372</v>
      </c>
      <c r="N163" s="20">
        <f t="shared" si="39"/>
        <v>0</v>
      </c>
      <c r="O163" s="80">
        <f t="shared" si="36"/>
        <v>2533372</v>
      </c>
      <c r="P163" s="21">
        <f t="shared" si="40"/>
        <v>60356</v>
      </c>
      <c r="Q163" s="62">
        <f t="shared" si="41"/>
        <v>2.4405826731408127E-2</v>
      </c>
      <c r="R163" s="65">
        <f t="shared" si="31"/>
        <v>0</v>
      </c>
      <c r="S163" s="53">
        <f t="shared" si="32"/>
        <v>0</v>
      </c>
      <c r="U163" s="1">
        <f t="shared" si="37"/>
        <v>8017</v>
      </c>
      <c r="V163" s="2"/>
      <c r="W163" s="37"/>
    </row>
    <row r="164" spans="1:23" ht="14.4" x14ac:dyDescent="0.55000000000000004">
      <c r="A164" s="1">
        <f t="shared" si="38"/>
        <v>157</v>
      </c>
      <c r="B164" s="83">
        <v>3555</v>
      </c>
      <c r="C164" s="83">
        <v>3555</v>
      </c>
      <c r="D164" s="34" t="s">
        <v>177</v>
      </c>
      <c r="E164" s="46">
        <f>VLOOKUP($B164,[1]work_database_aidandlevy2025!$E$4:$KG$334,284,FALSE)</f>
        <v>612.4</v>
      </c>
      <c r="F164" s="56">
        <f>VLOOKUP($B164,[1]work_database_aidandlevy2025!$E$4:$KG$334,285,FALSE)</f>
        <v>7826</v>
      </c>
      <c r="G164" s="73">
        <f>VLOOKUP($B164,[1]work_database_aidandlevy2025!$E$4:$KG$334,286,FALSE)</f>
        <v>4792642</v>
      </c>
      <c r="H164" s="56">
        <f>VLOOKUP($B164,[1]work_database_aidandlevy2025!$E$4:$KG$334,287,FALSE)</f>
        <v>0</v>
      </c>
      <c r="I164" s="73">
        <f t="shared" si="33"/>
        <v>4792642</v>
      </c>
      <c r="J164" s="59">
        <v>612.4</v>
      </c>
      <c r="K164" s="20">
        <f t="shared" si="30"/>
        <v>8017</v>
      </c>
      <c r="L164" s="20">
        <f t="shared" si="34"/>
        <v>8017</v>
      </c>
      <c r="M164" s="80">
        <f t="shared" si="35"/>
        <v>4909610.8</v>
      </c>
      <c r="N164" s="20">
        <f t="shared" si="39"/>
        <v>0</v>
      </c>
      <c r="O164" s="80">
        <f t="shared" si="36"/>
        <v>4909610.8</v>
      </c>
      <c r="P164" s="21">
        <f t="shared" si="40"/>
        <v>116968.79999999981</v>
      </c>
      <c r="Q164" s="62">
        <f t="shared" si="41"/>
        <v>2.4405912229621952E-2</v>
      </c>
      <c r="R164" s="65">
        <f t="shared" si="31"/>
        <v>0</v>
      </c>
      <c r="S164" s="53">
        <f t="shared" si="32"/>
        <v>0</v>
      </c>
      <c r="U164" s="1">
        <f t="shared" si="37"/>
        <v>8017</v>
      </c>
      <c r="V164" s="2"/>
      <c r="W164" s="37"/>
    </row>
    <row r="165" spans="1:23" ht="14.4" x14ac:dyDescent="0.55000000000000004">
      <c r="A165" s="1">
        <f t="shared" si="38"/>
        <v>158</v>
      </c>
      <c r="B165" s="83">
        <v>3600</v>
      </c>
      <c r="C165" s="83">
        <v>3600</v>
      </c>
      <c r="D165" s="34" t="s">
        <v>178</v>
      </c>
      <c r="E165" s="46">
        <f>VLOOKUP($B165,[1]work_database_aidandlevy2025!$E$4:$KG$334,284,FALSE)</f>
        <v>2199</v>
      </c>
      <c r="F165" s="56">
        <f>VLOOKUP($B165,[1]work_database_aidandlevy2025!$E$4:$KG$334,285,FALSE)</f>
        <v>7826</v>
      </c>
      <c r="G165" s="73">
        <f>VLOOKUP($B165,[1]work_database_aidandlevy2025!$E$4:$KG$334,286,FALSE)</f>
        <v>17209374</v>
      </c>
      <c r="H165" s="56">
        <f>VLOOKUP($B165,[1]work_database_aidandlevy2025!$E$4:$KG$334,287,FALSE)</f>
        <v>27807</v>
      </c>
      <c r="I165" s="73">
        <f t="shared" si="33"/>
        <v>17237181</v>
      </c>
      <c r="J165" s="59">
        <v>2199</v>
      </c>
      <c r="K165" s="20">
        <f t="shared" si="30"/>
        <v>8017</v>
      </c>
      <c r="L165" s="20">
        <f t="shared" si="34"/>
        <v>8017</v>
      </c>
      <c r="M165" s="80">
        <f t="shared" si="35"/>
        <v>17629383</v>
      </c>
      <c r="N165" s="20">
        <f t="shared" si="39"/>
        <v>0</v>
      </c>
      <c r="O165" s="80">
        <f t="shared" si="36"/>
        <v>17629383</v>
      </c>
      <c r="P165" s="21">
        <f t="shared" si="40"/>
        <v>392202</v>
      </c>
      <c r="Q165" s="62">
        <f t="shared" si="41"/>
        <v>2.2753256463455364E-2</v>
      </c>
      <c r="R165" s="65">
        <f t="shared" si="31"/>
        <v>0</v>
      </c>
      <c r="S165" s="53">
        <f t="shared" si="32"/>
        <v>0</v>
      </c>
      <c r="U165" s="1">
        <f t="shared" si="37"/>
        <v>8017</v>
      </c>
      <c r="V165" s="2"/>
      <c r="W165" s="37"/>
    </row>
    <row r="166" spans="1:23" ht="14.4" x14ac:dyDescent="0.55000000000000004">
      <c r="A166" s="1">
        <f t="shared" si="38"/>
        <v>159</v>
      </c>
      <c r="B166" s="83">
        <v>3609</v>
      </c>
      <c r="C166" s="83">
        <v>3609</v>
      </c>
      <c r="D166" s="34" t="s">
        <v>179</v>
      </c>
      <c r="E166" s="46">
        <f>VLOOKUP($B166,[1]work_database_aidandlevy2025!$E$4:$KG$334,284,FALSE)</f>
        <v>461.5</v>
      </c>
      <c r="F166" s="56">
        <f>VLOOKUP($B166,[1]work_database_aidandlevy2025!$E$4:$KG$334,285,FALSE)</f>
        <v>7826</v>
      </c>
      <c r="G166" s="73">
        <f>VLOOKUP($B166,[1]work_database_aidandlevy2025!$E$4:$KG$334,286,FALSE)</f>
        <v>3611699</v>
      </c>
      <c r="H166" s="56">
        <f>VLOOKUP($B166,[1]work_database_aidandlevy2025!$E$4:$KG$334,287,FALSE)</f>
        <v>0</v>
      </c>
      <c r="I166" s="73">
        <f t="shared" si="33"/>
        <v>3611699</v>
      </c>
      <c r="J166" s="59">
        <v>461.5</v>
      </c>
      <c r="K166" s="20">
        <f t="shared" si="30"/>
        <v>8017</v>
      </c>
      <c r="L166" s="20">
        <f t="shared" si="34"/>
        <v>8017</v>
      </c>
      <c r="M166" s="80">
        <f t="shared" si="35"/>
        <v>3699845.5</v>
      </c>
      <c r="N166" s="20">
        <f t="shared" si="39"/>
        <v>0</v>
      </c>
      <c r="O166" s="80">
        <f t="shared" si="36"/>
        <v>3699845.5</v>
      </c>
      <c r="P166" s="21">
        <f t="shared" si="40"/>
        <v>88146.5</v>
      </c>
      <c r="Q166" s="62">
        <f t="shared" si="41"/>
        <v>2.4405826731408127E-2</v>
      </c>
      <c r="R166" s="65">
        <f t="shared" si="31"/>
        <v>0</v>
      </c>
      <c r="S166" s="53">
        <f t="shared" si="32"/>
        <v>0</v>
      </c>
      <c r="U166" s="1">
        <f t="shared" si="37"/>
        <v>8017</v>
      </c>
      <c r="V166" s="2"/>
      <c r="W166" s="37"/>
    </row>
    <row r="167" spans="1:23" ht="14.4" x14ac:dyDescent="0.55000000000000004">
      <c r="A167" s="1">
        <f t="shared" si="38"/>
        <v>160</v>
      </c>
      <c r="B167" s="83">
        <v>3645</v>
      </c>
      <c r="C167" s="83">
        <v>3645</v>
      </c>
      <c r="D167" s="35" t="s">
        <v>180</v>
      </c>
      <c r="E167" s="47">
        <f>VLOOKUP($B167,[1]work_database_aidandlevy2025!$E$4:$KG$334,284,FALSE)</f>
        <v>2672.4</v>
      </c>
      <c r="F167" s="57">
        <f>VLOOKUP($B167,[1]work_database_aidandlevy2025!$E$4:$KG$334,285,FALSE)</f>
        <v>7826</v>
      </c>
      <c r="G167" s="74">
        <f>VLOOKUP($B167,[1]work_database_aidandlevy2025!$E$4:$KG$334,286,FALSE)</f>
        <v>20914202</v>
      </c>
      <c r="H167" s="57">
        <f>VLOOKUP($B167,[1]work_database_aidandlevy2025!$E$4:$KG$334,287,FALSE)</f>
        <v>0</v>
      </c>
      <c r="I167" s="74">
        <f t="shared" si="33"/>
        <v>20914202</v>
      </c>
      <c r="J167" s="60">
        <v>2672.4</v>
      </c>
      <c r="K167" s="22">
        <f t="shared" si="30"/>
        <v>8017</v>
      </c>
      <c r="L167" s="22">
        <f t="shared" si="34"/>
        <v>8017</v>
      </c>
      <c r="M167" s="81">
        <f t="shared" si="35"/>
        <v>21424630.800000001</v>
      </c>
      <c r="N167" s="22">
        <f t="shared" si="39"/>
        <v>0</v>
      </c>
      <c r="O167" s="81">
        <f t="shared" si="36"/>
        <v>21424630.800000001</v>
      </c>
      <c r="P167" s="23">
        <f t="shared" si="40"/>
        <v>510428.80000000075</v>
      </c>
      <c r="Q167" s="63">
        <f t="shared" si="41"/>
        <v>2.4405846323947752E-2</v>
      </c>
      <c r="R167" s="66">
        <f t="shared" si="31"/>
        <v>0</v>
      </c>
      <c r="S167" s="54">
        <f t="shared" si="32"/>
        <v>0</v>
      </c>
      <c r="U167" s="1">
        <f t="shared" si="37"/>
        <v>8017</v>
      </c>
      <c r="V167" s="2"/>
      <c r="W167" s="37"/>
    </row>
    <row r="168" spans="1:23" ht="14.4" x14ac:dyDescent="0.55000000000000004">
      <c r="A168" s="1">
        <f t="shared" si="38"/>
        <v>161</v>
      </c>
      <c r="B168" s="83">
        <v>3715</v>
      </c>
      <c r="C168" s="83">
        <v>3715</v>
      </c>
      <c r="D168" s="34" t="s">
        <v>181</v>
      </c>
      <c r="E168" s="46">
        <f>VLOOKUP($B168,[1]work_database_aidandlevy2025!$E$4:$KG$334,284,FALSE)</f>
        <v>7566.6</v>
      </c>
      <c r="F168" s="56">
        <f>VLOOKUP($B168,[1]work_database_aidandlevy2025!$E$4:$KG$334,285,FALSE)</f>
        <v>7826</v>
      </c>
      <c r="G168" s="73">
        <f>VLOOKUP($B168,[1]work_database_aidandlevy2025!$E$4:$KG$334,286,FALSE)</f>
        <v>59216212</v>
      </c>
      <c r="H168" s="56">
        <f>VLOOKUP($B168,[1]work_database_aidandlevy2025!$E$4:$KG$334,287,FALSE)</f>
        <v>49369</v>
      </c>
      <c r="I168" s="73">
        <f t="shared" si="33"/>
        <v>59265581</v>
      </c>
      <c r="J168" s="59">
        <v>7566.6</v>
      </c>
      <c r="K168" s="20">
        <f t="shared" si="30"/>
        <v>8017</v>
      </c>
      <c r="L168" s="20">
        <f t="shared" si="34"/>
        <v>8017</v>
      </c>
      <c r="M168" s="80">
        <f t="shared" si="35"/>
        <v>60661432.200000003</v>
      </c>
      <c r="N168" s="20">
        <f t="shared" si="39"/>
        <v>0</v>
      </c>
      <c r="O168" s="80">
        <f t="shared" si="36"/>
        <v>60661432.200000003</v>
      </c>
      <c r="P168" s="21">
        <f t="shared" si="40"/>
        <v>1395851.200000003</v>
      </c>
      <c r="Q168" s="62">
        <f t="shared" si="41"/>
        <v>2.35524764365341E-2</v>
      </c>
      <c r="R168" s="65">
        <f t="shared" si="31"/>
        <v>0</v>
      </c>
      <c r="S168" s="53">
        <f t="shared" si="32"/>
        <v>0</v>
      </c>
      <c r="U168" s="1">
        <f t="shared" si="37"/>
        <v>8017</v>
      </c>
      <c r="V168" s="2"/>
      <c r="W168" s="37"/>
    </row>
    <row r="169" spans="1:23" ht="14.4" x14ac:dyDescent="0.55000000000000004">
      <c r="A169" s="1">
        <f t="shared" si="38"/>
        <v>162</v>
      </c>
      <c r="B169" s="83">
        <v>3744</v>
      </c>
      <c r="C169" s="83">
        <v>3744</v>
      </c>
      <c r="D169" s="34" t="s">
        <v>182</v>
      </c>
      <c r="E169" s="46">
        <f>VLOOKUP($B169,[1]work_database_aidandlevy2025!$E$4:$KG$334,284,FALSE)</f>
        <v>681.4</v>
      </c>
      <c r="F169" s="56">
        <f>VLOOKUP($B169,[1]work_database_aidandlevy2025!$E$4:$KG$334,285,FALSE)</f>
        <v>7826</v>
      </c>
      <c r="G169" s="73">
        <f>VLOOKUP($B169,[1]work_database_aidandlevy2025!$E$4:$KG$334,286,FALSE)</f>
        <v>5332636</v>
      </c>
      <c r="H169" s="56">
        <f>VLOOKUP($B169,[1]work_database_aidandlevy2025!$E$4:$KG$334,287,FALSE)</f>
        <v>0</v>
      </c>
      <c r="I169" s="73">
        <f t="shared" si="33"/>
        <v>5332636</v>
      </c>
      <c r="J169" s="59">
        <v>681.4</v>
      </c>
      <c r="K169" s="20">
        <f t="shared" si="30"/>
        <v>8017</v>
      </c>
      <c r="L169" s="20">
        <f t="shared" si="34"/>
        <v>8017</v>
      </c>
      <c r="M169" s="80">
        <f t="shared" si="35"/>
        <v>5462783.7999999998</v>
      </c>
      <c r="N169" s="20">
        <f t="shared" si="39"/>
        <v>0</v>
      </c>
      <c r="O169" s="80">
        <f t="shared" si="36"/>
        <v>5462783.7999999998</v>
      </c>
      <c r="P169" s="21">
        <f t="shared" si="40"/>
        <v>130147.79999999981</v>
      </c>
      <c r="Q169" s="62">
        <f t="shared" si="41"/>
        <v>2.4405903571891988E-2</v>
      </c>
      <c r="R169" s="65">
        <f t="shared" si="31"/>
        <v>0</v>
      </c>
      <c r="S169" s="53">
        <f t="shared" si="32"/>
        <v>0</v>
      </c>
      <c r="U169" s="1">
        <f t="shared" si="37"/>
        <v>8017</v>
      </c>
      <c r="V169" s="2"/>
      <c r="W169" s="37"/>
    </row>
    <row r="170" spans="1:23" ht="14.4" x14ac:dyDescent="0.55000000000000004">
      <c r="A170" s="1">
        <f t="shared" si="38"/>
        <v>163</v>
      </c>
      <c r="B170" s="83">
        <v>3798</v>
      </c>
      <c r="C170" s="83">
        <v>3798</v>
      </c>
      <c r="D170" s="34" t="s">
        <v>183</v>
      </c>
      <c r="E170" s="46">
        <f>VLOOKUP($B170,[1]work_database_aidandlevy2025!$E$4:$KG$334,284,FALSE)</f>
        <v>588.5</v>
      </c>
      <c r="F170" s="56">
        <f>VLOOKUP($B170,[1]work_database_aidandlevy2025!$E$4:$KG$334,285,FALSE)</f>
        <v>7826</v>
      </c>
      <c r="G170" s="73">
        <f>VLOOKUP($B170,[1]work_database_aidandlevy2025!$E$4:$KG$334,286,FALSE)</f>
        <v>4605601</v>
      </c>
      <c r="H170" s="56">
        <f>VLOOKUP($B170,[1]work_database_aidandlevy2025!$E$4:$KG$334,287,FALSE)</f>
        <v>43572</v>
      </c>
      <c r="I170" s="73">
        <f t="shared" si="33"/>
        <v>4649173</v>
      </c>
      <c r="J170" s="59">
        <v>588.5</v>
      </c>
      <c r="K170" s="20">
        <f t="shared" si="30"/>
        <v>8017</v>
      </c>
      <c r="L170" s="20">
        <f t="shared" si="34"/>
        <v>8017</v>
      </c>
      <c r="M170" s="80">
        <f t="shared" si="35"/>
        <v>4718004.5</v>
      </c>
      <c r="N170" s="20">
        <f t="shared" si="39"/>
        <v>0</v>
      </c>
      <c r="O170" s="80">
        <f t="shared" si="36"/>
        <v>4718004.5</v>
      </c>
      <c r="P170" s="21">
        <f t="shared" si="40"/>
        <v>68831.5</v>
      </c>
      <c r="Q170" s="62">
        <f t="shared" si="41"/>
        <v>1.4805106198457232E-2</v>
      </c>
      <c r="R170" s="65">
        <f t="shared" si="31"/>
        <v>0</v>
      </c>
      <c r="S170" s="53">
        <f t="shared" si="32"/>
        <v>0</v>
      </c>
      <c r="U170" s="1">
        <f t="shared" si="37"/>
        <v>8017</v>
      </c>
      <c r="V170" s="2"/>
      <c r="W170" s="37"/>
    </row>
    <row r="171" spans="1:23" ht="14.4" x14ac:dyDescent="0.55000000000000004">
      <c r="A171" s="1">
        <f t="shared" si="38"/>
        <v>164</v>
      </c>
      <c r="B171" s="83">
        <v>3816</v>
      </c>
      <c r="C171" s="83">
        <v>3816</v>
      </c>
      <c r="D171" s="34" t="s">
        <v>184</v>
      </c>
      <c r="E171" s="46">
        <f>VLOOKUP($B171,[1]work_database_aidandlevy2025!$E$4:$KG$334,284,FALSE)</f>
        <v>308</v>
      </c>
      <c r="F171" s="56">
        <f>VLOOKUP($B171,[1]work_database_aidandlevy2025!$E$4:$KG$334,285,FALSE)</f>
        <v>7826</v>
      </c>
      <c r="G171" s="73">
        <f>VLOOKUP($B171,[1]work_database_aidandlevy2025!$E$4:$KG$334,286,FALSE)</f>
        <v>2410408</v>
      </c>
      <c r="H171" s="56">
        <f>VLOOKUP($B171,[1]work_database_aidandlevy2025!$E$4:$KG$334,287,FALSE)</f>
        <v>32548</v>
      </c>
      <c r="I171" s="73">
        <f t="shared" si="33"/>
        <v>2442956</v>
      </c>
      <c r="J171" s="59">
        <v>308</v>
      </c>
      <c r="K171" s="20">
        <f t="shared" si="30"/>
        <v>8017</v>
      </c>
      <c r="L171" s="20">
        <f t="shared" si="34"/>
        <v>8017</v>
      </c>
      <c r="M171" s="80">
        <f t="shared" si="35"/>
        <v>2469236</v>
      </c>
      <c r="N171" s="20">
        <f t="shared" si="39"/>
        <v>0</v>
      </c>
      <c r="O171" s="80">
        <f t="shared" si="36"/>
        <v>2469236</v>
      </c>
      <c r="P171" s="21">
        <f t="shared" si="40"/>
        <v>26280</v>
      </c>
      <c r="Q171" s="62">
        <f t="shared" si="41"/>
        <v>1.0757459405736329E-2</v>
      </c>
      <c r="R171" s="65">
        <f t="shared" si="31"/>
        <v>0</v>
      </c>
      <c r="S171" s="53">
        <f t="shared" si="32"/>
        <v>0</v>
      </c>
      <c r="U171" s="1">
        <f t="shared" si="37"/>
        <v>8017</v>
      </c>
      <c r="V171" s="2"/>
      <c r="W171" s="37"/>
    </row>
    <row r="172" spans="1:23" ht="14.4" x14ac:dyDescent="0.55000000000000004">
      <c r="A172" s="1">
        <f t="shared" si="38"/>
        <v>165</v>
      </c>
      <c r="B172" s="83">
        <v>3841</v>
      </c>
      <c r="C172" s="83">
        <v>3841</v>
      </c>
      <c r="D172" s="35" t="s">
        <v>185</v>
      </c>
      <c r="E172" s="47">
        <f>VLOOKUP($B172,[1]work_database_aidandlevy2025!$E$4:$KG$334,284,FALSE)</f>
        <v>675.5</v>
      </c>
      <c r="F172" s="57">
        <f>VLOOKUP($B172,[1]work_database_aidandlevy2025!$E$4:$KG$334,285,FALSE)</f>
        <v>7826</v>
      </c>
      <c r="G172" s="74">
        <f>VLOOKUP($B172,[1]work_database_aidandlevy2025!$E$4:$KG$334,286,FALSE)</f>
        <v>5286463</v>
      </c>
      <c r="H172" s="57">
        <f>VLOOKUP($B172,[1]work_database_aidandlevy2025!$E$4:$KG$334,287,FALSE)</f>
        <v>12777</v>
      </c>
      <c r="I172" s="74">
        <f t="shared" si="33"/>
        <v>5299240</v>
      </c>
      <c r="J172" s="60">
        <v>675.5</v>
      </c>
      <c r="K172" s="22">
        <f t="shared" si="30"/>
        <v>8017</v>
      </c>
      <c r="L172" s="22">
        <f t="shared" si="34"/>
        <v>8017</v>
      </c>
      <c r="M172" s="81">
        <f t="shared" si="35"/>
        <v>5415483.5</v>
      </c>
      <c r="N172" s="22">
        <f t="shared" si="39"/>
        <v>0</v>
      </c>
      <c r="O172" s="81">
        <f t="shared" si="36"/>
        <v>5415483.5</v>
      </c>
      <c r="P172" s="23">
        <f t="shared" si="40"/>
        <v>116243.5</v>
      </c>
      <c r="Q172" s="63">
        <f t="shared" si="41"/>
        <v>2.1935881371668391E-2</v>
      </c>
      <c r="R172" s="66">
        <f t="shared" si="31"/>
        <v>0</v>
      </c>
      <c r="S172" s="54">
        <f t="shared" si="32"/>
        <v>0</v>
      </c>
      <c r="U172" s="1">
        <f t="shared" si="37"/>
        <v>8017</v>
      </c>
      <c r="V172" s="2"/>
      <c r="W172" s="37"/>
    </row>
    <row r="173" spans="1:23" ht="14.4" x14ac:dyDescent="0.55000000000000004">
      <c r="A173" s="1">
        <f t="shared" si="38"/>
        <v>166</v>
      </c>
      <c r="B173" s="83">
        <v>3906</v>
      </c>
      <c r="C173" s="83">
        <v>3906</v>
      </c>
      <c r="D173" s="34" t="s">
        <v>186</v>
      </c>
      <c r="E173" s="46">
        <f>VLOOKUP($B173,[1]work_database_aidandlevy2025!$E$4:$KG$334,284,FALSE)</f>
        <v>437.5</v>
      </c>
      <c r="F173" s="56">
        <f>VLOOKUP($B173,[1]work_database_aidandlevy2025!$E$4:$KG$334,285,FALSE)</f>
        <v>7826</v>
      </c>
      <c r="G173" s="73">
        <f>VLOOKUP($B173,[1]work_database_aidandlevy2025!$E$4:$KG$334,286,FALSE)</f>
        <v>3423875</v>
      </c>
      <c r="H173" s="56">
        <f>VLOOKUP($B173,[1]work_database_aidandlevy2025!$E$4:$KG$334,287,FALSE)</f>
        <v>46233</v>
      </c>
      <c r="I173" s="73">
        <f t="shared" si="33"/>
        <v>3470108</v>
      </c>
      <c r="J173" s="59">
        <v>437.5</v>
      </c>
      <c r="K173" s="20">
        <f t="shared" si="30"/>
        <v>8017</v>
      </c>
      <c r="L173" s="20">
        <f t="shared" si="34"/>
        <v>8017</v>
      </c>
      <c r="M173" s="80">
        <f t="shared" si="35"/>
        <v>3507437.5</v>
      </c>
      <c r="N173" s="20">
        <f t="shared" si="39"/>
        <v>0</v>
      </c>
      <c r="O173" s="80">
        <f t="shared" si="36"/>
        <v>3507437.5</v>
      </c>
      <c r="P173" s="21">
        <f t="shared" si="40"/>
        <v>37329.5</v>
      </c>
      <c r="Q173" s="62">
        <f t="shared" si="41"/>
        <v>1.0757446165940657E-2</v>
      </c>
      <c r="R173" s="65">
        <f t="shared" si="31"/>
        <v>0</v>
      </c>
      <c r="S173" s="53">
        <f t="shared" si="32"/>
        <v>0</v>
      </c>
      <c r="U173" s="1">
        <f t="shared" si="37"/>
        <v>8017</v>
      </c>
      <c r="V173" s="2"/>
      <c r="W173" s="37"/>
    </row>
    <row r="174" spans="1:23" ht="14.4" x14ac:dyDescent="0.55000000000000004">
      <c r="A174" s="1">
        <f t="shared" si="38"/>
        <v>167</v>
      </c>
      <c r="B174" s="83">
        <v>3942</v>
      </c>
      <c r="C174" s="83">
        <v>3942</v>
      </c>
      <c r="D174" s="34" t="s">
        <v>187</v>
      </c>
      <c r="E174" s="46">
        <f>VLOOKUP($B174,[1]work_database_aidandlevy2025!$E$4:$KG$334,284,FALSE)</f>
        <v>643.70000000000005</v>
      </c>
      <c r="F174" s="56">
        <f>VLOOKUP($B174,[1]work_database_aidandlevy2025!$E$4:$KG$334,285,FALSE)</f>
        <v>7826</v>
      </c>
      <c r="G174" s="73">
        <f>VLOOKUP($B174,[1]work_database_aidandlevy2025!$E$4:$KG$334,286,FALSE)</f>
        <v>5037596</v>
      </c>
      <c r="H174" s="56">
        <f>VLOOKUP($B174,[1]work_database_aidandlevy2025!$E$4:$KG$334,287,FALSE)</f>
        <v>129009</v>
      </c>
      <c r="I174" s="73">
        <f t="shared" si="33"/>
        <v>5166605</v>
      </c>
      <c r="J174" s="59">
        <v>643.70000000000005</v>
      </c>
      <c r="K174" s="20">
        <f t="shared" si="30"/>
        <v>8017</v>
      </c>
      <c r="L174" s="20">
        <f t="shared" si="34"/>
        <v>8017</v>
      </c>
      <c r="M174" s="80">
        <f t="shared" si="35"/>
        <v>5160542.9000000004</v>
      </c>
      <c r="N174" s="20">
        <f t="shared" si="39"/>
        <v>0</v>
      </c>
      <c r="O174" s="80">
        <f t="shared" si="36"/>
        <v>5160542.9000000004</v>
      </c>
      <c r="P174" s="21">
        <f t="shared" si="40"/>
        <v>-6062.0999999996275</v>
      </c>
      <c r="Q174" s="62">
        <f t="shared" si="41"/>
        <v>-1.1733236816051599E-3</v>
      </c>
      <c r="R174" s="65">
        <f t="shared" si="31"/>
        <v>0</v>
      </c>
      <c r="S174" s="53">
        <f t="shared" si="32"/>
        <v>0</v>
      </c>
      <c r="U174" s="1">
        <f t="shared" si="37"/>
        <v>8017</v>
      </c>
      <c r="V174" s="2"/>
      <c r="W174" s="37"/>
    </row>
    <row r="175" spans="1:23" ht="14.4" x14ac:dyDescent="0.55000000000000004">
      <c r="A175" s="1">
        <f t="shared" si="38"/>
        <v>168</v>
      </c>
      <c r="B175" s="83">
        <v>4023</v>
      </c>
      <c r="C175" s="83">
        <v>4023</v>
      </c>
      <c r="D175" s="34" t="s">
        <v>188</v>
      </c>
      <c r="E175" s="46">
        <f>VLOOKUP($B175,[1]work_database_aidandlevy2025!$E$4:$KG$334,284,FALSE)</f>
        <v>661.5</v>
      </c>
      <c r="F175" s="56">
        <f>VLOOKUP($B175,[1]work_database_aidandlevy2025!$E$4:$KG$334,285,FALSE)</f>
        <v>7851</v>
      </c>
      <c r="G175" s="73">
        <f>VLOOKUP($B175,[1]work_database_aidandlevy2025!$E$4:$KG$334,286,FALSE)</f>
        <v>5193437</v>
      </c>
      <c r="H175" s="56">
        <f>VLOOKUP($B175,[1]work_database_aidandlevy2025!$E$4:$KG$334,287,FALSE)</f>
        <v>0</v>
      </c>
      <c r="I175" s="73">
        <f t="shared" si="33"/>
        <v>5193437</v>
      </c>
      <c r="J175" s="59">
        <v>661.5</v>
      </c>
      <c r="K175" s="20">
        <f t="shared" si="30"/>
        <v>8042</v>
      </c>
      <c r="L175" s="20">
        <f t="shared" si="34"/>
        <v>8042</v>
      </c>
      <c r="M175" s="80">
        <f t="shared" si="35"/>
        <v>5319783</v>
      </c>
      <c r="N175" s="20">
        <f t="shared" si="39"/>
        <v>0</v>
      </c>
      <c r="O175" s="80">
        <f t="shared" si="36"/>
        <v>5319783</v>
      </c>
      <c r="P175" s="21">
        <f t="shared" si="40"/>
        <v>126346</v>
      </c>
      <c r="Q175" s="62">
        <f t="shared" si="41"/>
        <v>2.4328012451099338E-2</v>
      </c>
      <c r="R175" s="65">
        <f t="shared" si="31"/>
        <v>0</v>
      </c>
      <c r="S175" s="53">
        <f t="shared" si="32"/>
        <v>0</v>
      </c>
      <c r="U175" s="1">
        <f t="shared" si="37"/>
        <v>8042</v>
      </c>
      <c r="V175" s="2"/>
      <c r="W175" s="37"/>
    </row>
    <row r="176" spans="1:23" ht="14.4" x14ac:dyDescent="0.55000000000000004">
      <c r="A176" s="1">
        <f t="shared" si="38"/>
        <v>169</v>
      </c>
      <c r="B176" s="83">
        <v>4033</v>
      </c>
      <c r="C176" s="83">
        <v>4033</v>
      </c>
      <c r="D176" s="34" t="s">
        <v>189</v>
      </c>
      <c r="E176" s="46">
        <f>VLOOKUP($B176,[1]work_database_aidandlevy2025!$E$4:$KG$334,284,FALSE)</f>
        <v>574.5</v>
      </c>
      <c r="F176" s="56">
        <f>VLOOKUP($B176,[1]work_database_aidandlevy2025!$E$4:$KG$334,285,FALSE)</f>
        <v>7898</v>
      </c>
      <c r="G176" s="73">
        <f>VLOOKUP($B176,[1]work_database_aidandlevy2025!$E$4:$KG$334,286,FALSE)</f>
        <v>4537401</v>
      </c>
      <c r="H176" s="56">
        <f>VLOOKUP($B176,[1]work_database_aidandlevy2025!$E$4:$KG$334,287,FALSE)</f>
        <v>84780</v>
      </c>
      <c r="I176" s="73">
        <f t="shared" si="33"/>
        <v>4622181</v>
      </c>
      <c r="J176" s="59">
        <v>574.5</v>
      </c>
      <c r="K176" s="20">
        <f t="shared" si="30"/>
        <v>8089</v>
      </c>
      <c r="L176" s="20">
        <f t="shared" si="34"/>
        <v>8089</v>
      </c>
      <c r="M176" s="80">
        <f t="shared" si="35"/>
        <v>4647130.5</v>
      </c>
      <c r="N176" s="20">
        <f t="shared" si="39"/>
        <v>0</v>
      </c>
      <c r="O176" s="80">
        <f t="shared" si="36"/>
        <v>4647130.5</v>
      </c>
      <c r="P176" s="21">
        <f t="shared" si="40"/>
        <v>24949.5</v>
      </c>
      <c r="Q176" s="62">
        <f t="shared" si="41"/>
        <v>5.3977765042087277E-3</v>
      </c>
      <c r="R176" s="65">
        <f t="shared" si="31"/>
        <v>0</v>
      </c>
      <c r="S176" s="53">
        <f t="shared" si="32"/>
        <v>0</v>
      </c>
      <c r="U176" s="1">
        <f t="shared" si="37"/>
        <v>8089</v>
      </c>
      <c r="V176" s="2"/>
      <c r="W176" s="37"/>
    </row>
    <row r="177" spans="1:23" ht="14.4" x14ac:dyDescent="0.55000000000000004">
      <c r="A177" s="1">
        <f t="shared" si="38"/>
        <v>170</v>
      </c>
      <c r="B177" s="83">
        <v>4041</v>
      </c>
      <c r="C177" s="83">
        <v>4041</v>
      </c>
      <c r="D177" s="35" t="s">
        <v>190</v>
      </c>
      <c r="E177" s="47">
        <f>VLOOKUP($B177,[1]work_database_aidandlevy2025!$E$4:$KG$334,284,FALSE)</f>
        <v>1234.9000000000001</v>
      </c>
      <c r="F177" s="57">
        <f>VLOOKUP($B177,[1]work_database_aidandlevy2025!$E$4:$KG$334,285,FALSE)</f>
        <v>7826</v>
      </c>
      <c r="G177" s="74">
        <f>VLOOKUP($B177,[1]work_database_aidandlevy2025!$E$4:$KG$334,286,FALSE)</f>
        <v>9664327</v>
      </c>
      <c r="H177" s="57">
        <f>VLOOKUP($B177,[1]work_database_aidandlevy2025!$E$4:$KG$334,287,FALSE)</f>
        <v>0</v>
      </c>
      <c r="I177" s="74">
        <f t="shared" si="33"/>
        <v>9664327</v>
      </c>
      <c r="J177" s="60">
        <v>1234.9000000000001</v>
      </c>
      <c r="K177" s="22">
        <f t="shared" si="30"/>
        <v>8017</v>
      </c>
      <c r="L177" s="22">
        <f t="shared" si="34"/>
        <v>8017</v>
      </c>
      <c r="M177" s="81">
        <f t="shared" si="35"/>
        <v>9900193.3000000007</v>
      </c>
      <c r="N177" s="22">
        <f t="shared" si="39"/>
        <v>0</v>
      </c>
      <c r="O177" s="81">
        <f t="shared" si="36"/>
        <v>9900193.3000000007</v>
      </c>
      <c r="P177" s="23">
        <f t="shared" si="40"/>
        <v>235866.30000000075</v>
      </c>
      <c r="Q177" s="63">
        <f t="shared" si="41"/>
        <v>2.4405869130876962E-2</v>
      </c>
      <c r="R177" s="66">
        <f t="shared" si="31"/>
        <v>0</v>
      </c>
      <c r="S177" s="54">
        <f t="shared" si="32"/>
        <v>0</v>
      </c>
      <c r="U177" s="1">
        <f t="shared" si="37"/>
        <v>8017</v>
      </c>
      <c r="V177" s="2"/>
      <c r="W177" s="37"/>
    </row>
    <row r="178" spans="1:23" ht="14.4" x14ac:dyDescent="0.55000000000000004">
      <c r="A178" s="1">
        <f t="shared" si="38"/>
        <v>171</v>
      </c>
      <c r="B178" s="83">
        <v>4043</v>
      </c>
      <c r="C178" s="83">
        <v>4043</v>
      </c>
      <c r="D178" s="34" t="s">
        <v>191</v>
      </c>
      <c r="E178" s="46">
        <f>VLOOKUP($B178,[1]work_database_aidandlevy2025!$E$4:$KG$334,284,FALSE)</f>
        <v>674.3</v>
      </c>
      <c r="F178" s="56">
        <f>VLOOKUP($B178,[1]work_database_aidandlevy2025!$E$4:$KG$334,285,FALSE)</f>
        <v>7826</v>
      </c>
      <c r="G178" s="73">
        <f>VLOOKUP($B178,[1]work_database_aidandlevy2025!$E$4:$KG$334,286,FALSE)</f>
        <v>5277072</v>
      </c>
      <c r="H178" s="56">
        <f>VLOOKUP($B178,[1]work_database_aidandlevy2025!$E$4:$KG$334,287,FALSE)</f>
        <v>0</v>
      </c>
      <c r="I178" s="73">
        <f t="shared" si="33"/>
        <v>5277072</v>
      </c>
      <c r="J178" s="59">
        <v>674.3</v>
      </c>
      <c r="K178" s="20">
        <f t="shared" si="30"/>
        <v>8017</v>
      </c>
      <c r="L178" s="20">
        <f t="shared" si="34"/>
        <v>8017</v>
      </c>
      <c r="M178" s="80">
        <f t="shared" si="35"/>
        <v>5405863.0999999996</v>
      </c>
      <c r="N178" s="20">
        <f t="shared" si="39"/>
        <v>0</v>
      </c>
      <c r="O178" s="80">
        <f t="shared" si="36"/>
        <v>5405863.0999999996</v>
      </c>
      <c r="P178" s="21">
        <f t="shared" si="40"/>
        <v>128791.09999999963</v>
      </c>
      <c r="Q178" s="62">
        <f t="shared" si="41"/>
        <v>2.4405787906626938E-2</v>
      </c>
      <c r="R178" s="65">
        <f t="shared" si="31"/>
        <v>0</v>
      </c>
      <c r="S178" s="53">
        <f t="shared" si="32"/>
        <v>0</v>
      </c>
      <c r="U178" s="1">
        <f t="shared" si="37"/>
        <v>8017</v>
      </c>
      <c r="V178" s="2"/>
      <c r="W178" s="37"/>
    </row>
    <row r="179" spans="1:23" ht="14.4" x14ac:dyDescent="0.55000000000000004">
      <c r="A179" s="1">
        <f t="shared" si="38"/>
        <v>172</v>
      </c>
      <c r="B179" s="83">
        <v>4068</v>
      </c>
      <c r="C179" s="83">
        <v>4068</v>
      </c>
      <c r="D179" s="34" t="s">
        <v>192</v>
      </c>
      <c r="E179" s="46">
        <f>VLOOKUP($B179,[1]work_database_aidandlevy2025!$E$4:$KG$334,284,FALSE)</f>
        <v>465.3</v>
      </c>
      <c r="F179" s="56">
        <f>VLOOKUP($B179,[1]work_database_aidandlevy2025!$E$4:$KG$334,285,FALSE)</f>
        <v>7826</v>
      </c>
      <c r="G179" s="73">
        <f>VLOOKUP($B179,[1]work_database_aidandlevy2025!$E$4:$KG$334,286,FALSE)</f>
        <v>3641438</v>
      </c>
      <c r="H179" s="56">
        <f>VLOOKUP($B179,[1]work_database_aidandlevy2025!$E$4:$KG$334,287,FALSE)</f>
        <v>0</v>
      </c>
      <c r="I179" s="73">
        <f t="shared" si="33"/>
        <v>3641438</v>
      </c>
      <c r="J179" s="59">
        <v>465.3</v>
      </c>
      <c r="K179" s="20">
        <f t="shared" si="30"/>
        <v>8017</v>
      </c>
      <c r="L179" s="20">
        <f t="shared" si="34"/>
        <v>8017</v>
      </c>
      <c r="M179" s="80">
        <f t="shared" si="35"/>
        <v>3730310.1</v>
      </c>
      <c r="N179" s="20">
        <f t="shared" si="39"/>
        <v>0</v>
      </c>
      <c r="O179" s="80">
        <f t="shared" si="36"/>
        <v>3730310.1</v>
      </c>
      <c r="P179" s="21">
        <f t="shared" si="40"/>
        <v>88872.100000000093</v>
      </c>
      <c r="Q179" s="62">
        <f t="shared" si="41"/>
        <v>2.440577046760101E-2</v>
      </c>
      <c r="R179" s="65">
        <f t="shared" si="31"/>
        <v>0</v>
      </c>
      <c r="S179" s="53">
        <f t="shared" si="32"/>
        <v>0</v>
      </c>
      <c r="U179" s="1">
        <f t="shared" si="37"/>
        <v>8017</v>
      </c>
      <c r="V179" s="2"/>
      <c r="W179" s="37"/>
    </row>
    <row r="180" spans="1:23" ht="14.4" x14ac:dyDescent="0.55000000000000004">
      <c r="A180" s="1">
        <f t="shared" si="38"/>
        <v>173</v>
      </c>
      <c r="B180" s="83">
        <v>4086</v>
      </c>
      <c r="C180" s="83">
        <v>4086</v>
      </c>
      <c r="D180" s="34" t="s">
        <v>193</v>
      </c>
      <c r="E180" s="46">
        <f>VLOOKUP($B180,[1]work_database_aidandlevy2025!$E$4:$KG$334,284,FALSE)</f>
        <v>1750.4</v>
      </c>
      <c r="F180" s="56">
        <f>VLOOKUP($B180,[1]work_database_aidandlevy2025!$E$4:$KG$334,285,FALSE)</f>
        <v>7893</v>
      </c>
      <c r="G180" s="73">
        <f>VLOOKUP($B180,[1]work_database_aidandlevy2025!$E$4:$KG$334,286,FALSE)</f>
        <v>13815907</v>
      </c>
      <c r="H180" s="56">
        <f>VLOOKUP($B180,[1]work_database_aidandlevy2025!$E$4:$KG$334,287,FALSE)</f>
        <v>167659</v>
      </c>
      <c r="I180" s="73">
        <f t="shared" si="33"/>
        <v>13983566</v>
      </c>
      <c r="J180" s="59">
        <v>1750.4</v>
      </c>
      <c r="K180" s="20">
        <f t="shared" si="30"/>
        <v>8084</v>
      </c>
      <c r="L180" s="20">
        <f t="shared" si="34"/>
        <v>8084</v>
      </c>
      <c r="M180" s="80">
        <f t="shared" si="35"/>
        <v>14150233.600000001</v>
      </c>
      <c r="N180" s="20">
        <f t="shared" si="39"/>
        <v>0</v>
      </c>
      <c r="O180" s="80">
        <f t="shared" si="36"/>
        <v>14150233.600000001</v>
      </c>
      <c r="P180" s="21">
        <f t="shared" si="40"/>
        <v>166667.60000000149</v>
      </c>
      <c r="Q180" s="62">
        <f t="shared" si="41"/>
        <v>1.1918819562907022E-2</v>
      </c>
      <c r="R180" s="65">
        <f t="shared" si="31"/>
        <v>0</v>
      </c>
      <c r="S180" s="53">
        <f t="shared" si="32"/>
        <v>0</v>
      </c>
      <c r="U180" s="1">
        <f t="shared" si="37"/>
        <v>8084</v>
      </c>
      <c r="V180" s="2"/>
      <c r="W180" s="37"/>
    </row>
    <row r="181" spans="1:23" ht="14.4" x14ac:dyDescent="0.55000000000000004">
      <c r="A181" s="1">
        <f t="shared" si="38"/>
        <v>174</v>
      </c>
      <c r="B181" s="83">
        <v>4104</v>
      </c>
      <c r="C181" s="83">
        <v>4104</v>
      </c>
      <c r="D181" s="34" t="s">
        <v>194</v>
      </c>
      <c r="E181" s="46">
        <f>VLOOKUP($B181,[1]work_database_aidandlevy2025!$E$4:$KG$334,284,FALSE)</f>
        <v>5352.3</v>
      </c>
      <c r="F181" s="56">
        <f>VLOOKUP($B181,[1]work_database_aidandlevy2025!$E$4:$KG$334,285,FALSE)</f>
        <v>7832</v>
      </c>
      <c r="G181" s="73">
        <f>VLOOKUP($B181,[1]work_database_aidandlevy2025!$E$4:$KG$334,286,FALSE)</f>
        <v>41919214</v>
      </c>
      <c r="H181" s="56">
        <f>VLOOKUP($B181,[1]work_database_aidandlevy2025!$E$4:$KG$334,287,FALSE)</f>
        <v>0</v>
      </c>
      <c r="I181" s="73">
        <f t="shared" si="33"/>
        <v>41919214</v>
      </c>
      <c r="J181" s="59">
        <v>5352.3</v>
      </c>
      <c r="K181" s="20">
        <f t="shared" si="30"/>
        <v>8023</v>
      </c>
      <c r="L181" s="20">
        <f t="shared" si="34"/>
        <v>8023</v>
      </c>
      <c r="M181" s="80">
        <f t="shared" si="35"/>
        <v>42941502.899999999</v>
      </c>
      <c r="N181" s="20">
        <f t="shared" si="39"/>
        <v>0</v>
      </c>
      <c r="O181" s="80">
        <f t="shared" si="36"/>
        <v>42941502.899999999</v>
      </c>
      <c r="P181" s="21">
        <f t="shared" si="40"/>
        <v>1022288.8999999985</v>
      </c>
      <c r="Q181" s="62">
        <f t="shared" si="41"/>
        <v>2.4387119949338711E-2</v>
      </c>
      <c r="R181" s="65">
        <f t="shared" si="31"/>
        <v>0</v>
      </c>
      <c r="S181" s="53">
        <f t="shared" si="32"/>
        <v>0</v>
      </c>
      <c r="U181" s="1">
        <f t="shared" si="37"/>
        <v>8023</v>
      </c>
      <c r="V181" s="2"/>
      <c r="W181" s="37"/>
    </row>
    <row r="182" spans="1:23" ht="14.4" x14ac:dyDescent="0.55000000000000004">
      <c r="A182" s="1">
        <f t="shared" si="38"/>
        <v>175</v>
      </c>
      <c r="B182" s="83">
        <v>4122</v>
      </c>
      <c r="C182" s="83">
        <v>4122</v>
      </c>
      <c r="D182" s="35" t="s">
        <v>195</v>
      </c>
      <c r="E182" s="47">
        <f>VLOOKUP($B182,[1]work_database_aidandlevy2025!$E$4:$KG$334,284,FALSE)</f>
        <v>487.5</v>
      </c>
      <c r="F182" s="57">
        <f>VLOOKUP($B182,[1]work_database_aidandlevy2025!$E$4:$KG$334,285,FALSE)</f>
        <v>7826</v>
      </c>
      <c r="G182" s="74">
        <f>VLOOKUP($B182,[1]work_database_aidandlevy2025!$E$4:$KG$334,286,FALSE)</f>
        <v>3815175</v>
      </c>
      <c r="H182" s="57">
        <f>VLOOKUP($B182,[1]work_database_aidandlevy2025!$E$4:$KG$334,287,FALSE)</f>
        <v>128409</v>
      </c>
      <c r="I182" s="74">
        <f t="shared" si="33"/>
        <v>3943584</v>
      </c>
      <c r="J182" s="60">
        <v>487.5</v>
      </c>
      <c r="K182" s="22">
        <f t="shared" si="30"/>
        <v>8017</v>
      </c>
      <c r="L182" s="22">
        <f t="shared" si="34"/>
        <v>8017</v>
      </c>
      <c r="M182" s="81">
        <f t="shared" si="35"/>
        <v>3908287.5</v>
      </c>
      <c r="N182" s="22">
        <f t="shared" si="39"/>
        <v>0</v>
      </c>
      <c r="O182" s="81">
        <f t="shared" si="36"/>
        <v>3908287.5</v>
      </c>
      <c r="P182" s="23">
        <f t="shared" si="40"/>
        <v>-35296.5</v>
      </c>
      <c r="Q182" s="63">
        <f t="shared" si="41"/>
        <v>-8.950360889992454E-3</v>
      </c>
      <c r="R182" s="66">
        <f t="shared" si="31"/>
        <v>0</v>
      </c>
      <c r="S182" s="54">
        <f t="shared" si="32"/>
        <v>0</v>
      </c>
      <c r="U182" s="1">
        <f t="shared" si="37"/>
        <v>8017</v>
      </c>
      <c r="V182" s="2"/>
      <c r="W182" s="37"/>
    </row>
    <row r="183" spans="1:23" ht="14.4" x14ac:dyDescent="0.55000000000000004">
      <c r="A183" s="1">
        <f t="shared" si="38"/>
        <v>176</v>
      </c>
      <c r="B183" s="83">
        <v>4131</v>
      </c>
      <c r="C183" s="83">
        <v>4131</v>
      </c>
      <c r="D183" s="34" t="s">
        <v>196</v>
      </c>
      <c r="E183" s="46">
        <f>VLOOKUP($B183,[1]work_database_aidandlevy2025!$E$4:$KG$334,284,FALSE)</f>
        <v>3351</v>
      </c>
      <c r="F183" s="56">
        <f>VLOOKUP($B183,[1]work_database_aidandlevy2025!$E$4:$KG$334,285,FALSE)</f>
        <v>7863</v>
      </c>
      <c r="G183" s="73">
        <f>VLOOKUP($B183,[1]work_database_aidandlevy2025!$E$4:$KG$334,286,FALSE)</f>
        <v>26348913</v>
      </c>
      <c r="H183" s="56">
        <f>VLOOKUP($B183,[1]work_database_aidandlevy2025!$E$4:$KG$334,287,FALSE)</f>
        <v>32379</v>
      </c>
      <c r="I183" s="73">
        <f t="shared" si="33"/>
        <v>26381292</v>
      </c>
      <c r="J183" s="59">
        <v>3351</v>
      </c>
      <c r="K183" s="20">
        <f t="shared" si="30"/>
        <v>8054</v>
      </c>
      <c r="L183" s="20">
        <f t="shared" si="34"/>
        <v>8054</v>
      </c>
      <c r="M183" s="80">
        <f t="shared" si="35"/>
        <v>26988954</v>
      </c>
      <c r="N183" s="20">
        <f t="shared" si="39"/>
        <v>0</v>
      </c>
      <c r="O183" s="80">
        <f t="shared" si="36"/>
        <v>26988954</v>
      </c>
      <c r="P183" s="21">
        <f t="shared" si="40"/>
        <v>607662</v>
      </c>
      <c r="Q183" s="62">
        <f t="shared" si="41"/>
        <v>2.303382260429095E-2</v>
      </c>
      <c r="R183" s="65">
        <f t="shared" si="31"/>
        <v>0</v>
      </c>
      <c r="S183" s="53">
        <f t="shared" si="32"/>
        <v>0</v>
      </c>
      <c r="U183" s="1">
        <f t="shared" si="37"/>
        <v>8054</v>
      </c>
      <c r="V183" s="2"/>
      <c r="W183" s="37"/>
    </row>
    <row r="184" spans="1:23" ht="14.4" x14ac:dyDescent="0.55000000000000004">
      <c r="A184" s="1">
        <f t="shared" si="38"/>
        <v>177</v>
      </c>
      <c r="B184" s="83">
        <v>4203</v>
      </c>
      <c r="C184" s="83">
        <v>4203</v>
      </c>
      <c r="D184" s="34" t="s">
        <v>197</v>
      </c>
      <c r="E184" s="46">
        <f>VLOOKUP($B184,[1]work_database_aidandlevy2025!$E$4:$KG$334,284,FALSE)</f>
        <v>885.9</v>
      </c>
      <c r="F184" s="56">
        <f>VLOOKUP($B184,[1]work_database_aidandlevy2025!$E$4:$KG$334,285,FALSE)</f>
        <v>7826</v>
      </c>
      <c r="G184" s="73">
        <f>VLOOKUP($B184,[1]work_database_aidandlevy2025!$E$4:$KG$334,286,FALSE)</f>
        <v>6933053</v>
      </c>
      <c r="H184" s="56">
        <f>VLOOKUP($B184,[1]work_database_aidandlevy2025!$E$4:$KG$334,287,FALSE)</f>
        <v>0</v>
      </c>
      <c r="I184" s="73">
        <f t="shared" si="33"/>
        <v>6933053</v>
      </c>
      <c r="J184" s="59">
        <v>885.9</v>
      </c>
      <c r="K184" s="20">
        <f t="shared" si="30"/>
        <v>8017</v>
      </c>
      <c r="L184" s="20">
        <f t="shared" si="34"/>
        <v>8017</v>
      </c>
      <c r="M184" s="80">
        <f t="shared" si="35"/>
        <v>7102260.2999999998</v>
      </c>
      <c r="N184" s="20">
        <f t="shared" si="39"/>
        <v>0</v>
      </c>
      <c r="O184" s="80">
        <f t="shared" si="36"/>
        <v>7102260.2999999998</v>
      </c>
      <c r="P184" s="21">
        <f t="shared" si="40"/>
        <v>169207.29999999981</v>
      </c>
      <c r="Q184" s="62">
        <f t="shared" si="41"/>
        <v>2.4405885834133941E-2</v>
      </c>
      <c r="R184" s="65">
        <f t="shared" si="31"/>
        <v>0</v>
      </c>
      <c r="S184" s="53">
        <f t="shared" si="32"/>
        <v>0</v>
      </c>
      <c r="U184" s="1">
        <f t="shared" si="37"/>
        <v>8017</v>
      </c>
      <c r="V184" s="2"/>
      <c r="W184" s="37"/>
    </row>
    <row r="185" spans="1:23" ht="14.4" x14ac:dyDescent="0.55000000000000004">
      <c r="A185" s="1">
        <f t="shared" si="38"/>
        <v>178</v>
      </c>
      <c r="B185" s="83">
        <v>4212</v>
      </c>
      <c r="C185" s="83">
        <v>4212</v>
      </c>
      <c r="D185" s="34" t="s">
        <v>198</v>
      </c>
      <c r="E185" s="46">
        <f>VLOOKUP($B185,[1]work_database_aidandlevy2025!$E$4:$KG$334,284,FALSE)</f>
        <v>283.39999999999998</v>
      </c>
      <c r="F185" s="56">
        <f>VLOOKUP($B185,[1]work_database_aidandlevy2025!$E$4:$KG$334,285,FALSE)</f>
        <v>7826</v>
      </c>
      <c r="G185" s="73">
        <f>VLOOKUP($B185,[1]work_database_aidandlevy2025!$E$4:$KG$334,286,FALSE)</f>
        <v>2217888</v>
      </c>
      <c r="H185" s="56">
        <f>VLOOKUP($B185,[1]work_database_aidandlevy2025!$E$4:$KG$334,287,FALSE)</f>
        <v>154895</v>
      </c>
      <c r="I185" s="73">
        <f t="shared" si="33"/>
        <v>2372783</v>
      </c>
      <c r="J185" s="59">
        <v>283.39999999999998</v>
      </c>
      <c r="K185" s="20">
        <f t="shared" si="30"/>
        <v>8017</v>
      </c>
      <c r="L185" s="20">
        <f t="shared" si="34"/>
        <v>8017</v>
      </c>
      <c r="M185" s="80">
        <f t="shared" si="35"/>
        <v>2272017.7999999998</v>
      </c>
      <c r="N185" s="20">
        <f t="shared" si="39"/>
        <v>0</v>
      </c>
      <c r="O185" s="80">
        <f t="shared" si="36"/>
        <v>2272017.7999999998</v>
      </c>
      <c r="P185" s="21">
        <f t="shared" si="40"/>
        <v>-100765.20000000019</v>
      </c>
      <c r="Q185" s="62">
        <f t="shared" si="41"/>
        <v>-4.2467094546783331E-2</v>
      </c>
      <c r="R185" s="65">
        <f t="shared" si="31"/>
        <v>0</v>
      </c>
      <c r="S185" s="53">
        <f t="shared" si="32"/>
        <v>0</v>
      </c>
      <c r="U185" s="1">
        <f t="shared" si="37"/>
        <v>8017</v>
      </c>
      <c r="V185" s="2"/>
      <c r="W185" s="37"/>
    </row>
    <row r="186" spans="1:23" ht="14.4" x14ac:dyDescent="0.55000000000000004">
      <c r="A186" s="1">
        <f t="shared" si="38"/>
        <v>179</v>
      </c>
      <c r="B186" s="83">
        <v>4419</v>
      </c>
      <c r="C186" s="83">
        <v>4419</v>
      </c>
      <c r="D186" s="34" t="s">
        <v>3</v>
      </c>
      <c r="E186" s="46">
        <f>VLOOKUP($B186,[1]work_database_aidandlevy2025!$E$4:$KG$334,284,FALSE)</f>
        <v>812.3</v>
      </c>
      <c r="F186" s="56">
        <f>VLOOKUP($B186,[1]work_database_aidandlevy2025!$E$4:$KG$334,285,FALSE)</f>
        <v>7828</v>
      </c>
      <c r="G186" s="73">
        <f>VLOOKUP($B186,[1]work_database_aidandlevy2025!$E$4:$KG$334,286,FALSE)</f>
        <v>6358684</v>
      </c>
      <c r="H186" s="56">
        <f>VLOOKUP($B186,[1]work_database_aidandlevy2025!$E$4:$KG$334,287,FALSE)</f>
        <v>0</v>
      </c>
      <c r="I186" s="73">
        <f t="shared" si="33"/>
        <v>6358684</v>
      </c>
      <c r="J186" s="59">
        <v>812.3</v>
      </c>
      <c r="K186" s="20">
        <f t="shared" si="30"/>
        <v>8019</v>
      </c>
      <c r="L186" s="20">
        <f t="shared" si="34"/>
        <v>8019</v>
      </c>
      <c r="M186" s="80">
        <f t="shared" si="35"/>
        <v>6513833.6999999993</v>
      </c>
      <c r="N186" s="20">
        <f t="shared" si="39"/>
        <v>0</v>
      </c>
      <c r="O186" s="80">
        <f t="shared" si="36"/>
        <v>6513833.6999999993</v>
      </c>
      <c r="P186" s="21">
        <f t="shared" si="40"/>
        <v>155149.69999999925</v>
      </c>
      <c r="Q186" s="62">
        <f t="shared" si="41"/>
        <v>2.4399655652018445E-2</v>
      </c>
      <c r="R186" s="65">
        <f t="shared" si="31"/>
        <v>0</v>
      </c>
      <c r="S186" s="53">
        <f t="shared" si="32"/>
        <v>0</v>
      </c>
      <c r="U186" s="1">
        <f t="shared" si="37"/>
        <v>8019</v>
      </c>
      <c r="V186" s="2"/>
      <c r="W186" s="37"/>
    </row>
    <row r="187" spans="1:23" ht="14.4" x14ac:dyDescent="0.55000000000000004">
      <c r="A187" s="1">
        <f t="shared" si="38"/>
        <v>180</v>
      </c>
      <c r="B187" s="83">
        <v>4269</v>
      </c>
      <c r="C187" s="83">
        <v>4269</v>
      </c>
      <c r="D187" s="35" t="s">
        <v>199</v>
      </c>
      <c r="E187" s="47">
        <f>VLOOKUP($B187,[1]work_database_aidandlevy2025!$E$4:$KG$334,284,FALSE)</f>
        <v>489.6</v>
      </c>
      <c r="F187" s="57">
        <f>VLOOKUP($B187,[1]work_database_aidandlevy2025!$E$4:$KG$334,285,FALSE)</f>
        <v>7880</v>
      </c>
      <c r="G187" s="74">
        <f>VLOOKUP($B187,[1]work_database_aidandlevy2025!$E$4:$KG$334,286,FALSE)</f>
        <v>3858048</v>
      </c>
      <c r="H187" s="57">
        <f>VLOOKUP($B187,[1]work_database_aidandlevy2025!$E$4:$KG$334,287,FALSE)</f>
        <v>38875</v>
      </c>
      <c r="I187" s="74">
        <f t="shared" si="33"/>
        <v>3896923</v>
      </c>
      <c r="J187" s="60">
        <v>489.6</v>
      </c>
      <c r="K187" s="22">
        <f t="shared" si="30"/>
        <v>8071</v>
      </c>
      <c r="L187" s="22">
        <f t="shared" si="34"/>
        <v>8071</v>
      </c>
      <c r="M187" s="81">
        <f t="shared" si="35"/>
        <v>3951561.6</v>
      </c>
      <c r="N187" s="22">
        <f t="shared" si="39"/>
        <v>0</v>
      </c>
      <c r="O187" s="81">
        <f t="shared" si="36"/>
        <v>3951561.6</v>
      </c>
      <c r="P187" s="23">
        <f t="shared" si="40"/>
        <v>54638.600000000093</v>
      </c>
      <c r="Q187" s="63">
        <f t="shared" si="41"/>
        <v>1.4020959613520742E-2</v>
      </c>
      <c r="R187" s="66">
        <f t="shared" si="31"/>
        <v>0</v>
      </c>
      <c r="S187" s="54">
        <f t="shared" si="32"/>
        <v>0</v>
      </c>
      <c r="U187" s="1">
        <f t="shared" si="37"/>
        <v>8071</v>
      </c>
      <c r="V187" s="2"/>
      <c r="W187" s="37"/>
    </row>
    <row r="188" spans="1:23" ht="14.4" x14ac:dyDescent="0.55000000000000004">
      <c r="A188" s="1">
        <f t="shared" si="38"/>
        <v>181</v>
      </c>
      <c r="B188" s="83">
        <v>4271</v>
      </c>
      <c r="C188" s="83">
        <v>4271</v>
      </c>
      <c r="D188" s="34" t="s">
        <v>200</v>
      </c>
      <c r="E188" s="46">
        <f>VLOOKUP($B188,[1]work_database_aidandlevy2025!$E$4:$KG$334,284,FALSE)</f>
        <v>1194.0999999999999</v>
      </c>
      <c r="F188" s="56">
        <f>VLOOKUP($B188,[1]work_database_aidandlevy2025!$E$4:$KG$334,285,FALSE)</f>
        <v>7826</v>
      </c>
      <c r="G188" s="73">
        <f>VLOOKUP($B188,[1]work_database_aidandlevy2025!$E$4:$KG$334,286,FALSE)</f>
        <v>9345027</v>
      </c>
      <c r="H188" s="56">
        <f>VLOOKUP($B188,[1]work_database_aidandlevy2025!$E$4:$KG$334,287,FALSE)</f>
        <v>123740</v>
      </c>
      <c r="I188" s="73">
        <f t="shared" si="33"/>
        <v>9468767</v>
      </c>
      <c r="J188" s="59">
        <v>1194.0999999999999</v>
      </c>
      <c r="K188" s="20">
        <f t="shared" si="30"/>
        <v>8017</v>
      </c>
      <c r="L188" s="20">
        <f t="shared" si="34"/>
        <v>8017</v>
      </c>
      <c r="M188" s="80">
        <f t="shared" si="35"/>
        <v>9573099.6999999993</v>
      </c>
      <c r="N188" s="20">
        <f t="shared" si="39"/>
        <v>0</v>
      </c>
      <c r="O188" s="80">
        <f t="shared" si="36"/>
        <v>9573099.6999999993</v>
      </c>
      <c r="P188" s="21">
        <f t="shared" si="40"/>
        <v>104332.69999999925</v>
      </c>
      <c r="Q188" s="62">
        <f t="shared" si="41"/>
        <v>1.1018615200902002E-2</v>
      </c>
      <c r="R188" s="65">
        <f t="shared" si="31"/>
        <v>0</v>
      </c>
      <c r="S188" s="53">
        <f t="shared" si="32"/>
        <v>0</v>
      </c>
      <c r="U188" s="1">
        <f t="shared" si="37"/>
        <v>8017</v>
      </c>
      <c r="V188" s="2"/>
      <c r="W188" s="37"/>
    </row>
    <row r="189" spans="1:23" ht="14.4" x14ac:dyDescent="0.55000000000000004">
      <c r="A189" s="1">
        <f t="shared" si="38"/>
        <v>182</v>
      </c>
      <c r="B189" s="83">
        <v>4356</v>
      </c>
      <c r="C189" s="83">
        <v>4356</v>
      </c>
      <c r="D189" s="34" t="s">
        <v>201</v>
      </c>
      <c r="E189" s="46">
        <f>VLOOKUP($B189,[1]work_database_aidandlevy2025!$E$4:$KG$334,284,FALSE)</f>
        <v>725.8</v>
      </c>
      <c r="F189" s="56">
        <f>VLOOKUP($B189,[1]work_database_aidandlevy2025!$E$4:$KG$334,285,FALSE)</f>
        <v>7826</v>
      </c>
      <c r="G189" s="73">
        <f>VLOOKUP($B189,[1]work_database_aidandlevy2025!$E$4:$KG$334,286,FALSE)</f>
        <v>5680111</v>
      </c>
      <c r="H189" s="56">
        <f>VLOOKUP($B189,[1]work_database_aidandlevy2025!$E$4:$KG$334,287,FALSE)</f>
        <v>200565</v>
      </c>
      <c r="I189" s="73">
        <f t="shared" si="33"/>
        <v>5880676</v>
      </c>
      <c r="J189" s="59">
        <v>725.8</v>
      </c>
      <c r="K189" s="20">
        <f t="shared" si="30"/>
        <v>8017</v>
      </c>
      <c r="L189" s="20">
        <f t="shared" si="34"/>
        <v>8017</v>
      </c>
      <c r="M189" s="80">
        <f t="shared" si="35"/>
        <v>5818738.5999999996</v>
      </c>
      <c r="N189" s="20">
        <f t="shared" si="39"/>
        <v>0</v>
      </c>
      <c r="O189" s="80">
        <f t="shared" si="36"/>
        <v>5818738.5999999996</v>
      </c>
      <c r="P189" s="21">
        <f t="shared" si="40"/>
        <v>-61937.400000000373</v>
      </c>
      <c r="Q189" s="62">
        <f t="shared" si="41"/>
        <v>-1.0532360565350033E-2</v>
      </c>
      <c r="R189" s="65">
        <f t="shared" si="31"/>
        <v>0</v>
      </c>
      <c r="S189" s="53">
        <f t="shared" si="32"/>
        <v>0</v>
      </c>
      <c r="U189" s="1">
        <f t="shared" si="37"/>
        <v>8017</v>
      </c>
      <c r="V189" s="2"/>
      <c r="W189" s="37"/>
    </row>
    <row r="190" spans="1:23" ht="14.4" x14ac:dyDescent="0.55000000000000004">
      <c r="A190" s="1">
        <f t="shared" si="38"/>
        <v>183</v>
      </c>
      <c r="B190" s="83">
        <v>4149</v>
      </c>
      <c r="C190" s="83">
        <v>4149</v>
      </c>
      <c r="D190" s="34" t="s">
        <v>202</v>
      </c>
      <c r="E190" s="46">
        <f>VLOOKUP($B190,[1]work_database_aidandlevy2025!$E$4:$KG$334,284,FALSE)</f>
        <v>1506.3</v>
      </c>
      <c r="F190" s="56">
        <f>VLOOKUP($B190,[1]work_database_aidandlevy2025!$E$4:$KG$334,285,FALSE)</f>
        <v>7831</v>
      </c>
      <c r="G190" s="73">
        <f>VLOOKUP($B190,[1]work_database_aidandlevy2025!$E$4:$KG$334,286,FALSE)</f>
        <v>11795835</v>
      </c>
      <c r="H190" s="56">
        <f>VLOOKUP($B190,[1]work_database_aidandlevy2025!$E$4:$KG$334,287,FALSE)</f>
        <v>0</v>
      </c>
      <c r="I190" s="73">
        <f t="shared" si="33"/>
        <v>11795835</v>
      </c>
      <c r="J190" s="59">
        <v>1506.3</v>
      </c>
      <c r="K190" s="20">
        <f t="shared" si="30"/>
        <v>8022</v>
      </c>
      <c r="L190" s="20">
        <f t="shared" si="34"/>
        <v>8022</v>
      </c>
      <c r="M190" s="80">
        <f t="shared" si="35"/>
        <v>12083538.6</v>
      </c>
      <c r="N190" s="20">
        <f t="shared" si="39"/>
        <v>0</v>
      </c>
      <c r="O190" s="80">
        <f t="shared" si="36"/>
        <v>12083538.6</v>
      </c>
      <c r="P190" s="21">
        <f t="shared" si="40"/>
        <v>287703.59999999963</v>
      </c>
      <c r="Q190" s="62">
        <f t="shared" si="41"/>
        <v>2.4390269955454586E-2</v>
      </c>
      <c r="R190" s="65">
        <f t="shared" si="31"/>
        <v>0</v>
      </c>
      <c r="S190" s="53">
        <f t="shared" si="32"/>
        <v>0</v>
      </c>
      <c r="U190" s="1">
        <f t="shared" si="37"/>
        <v>8022</v>
      </c>
      <c r="V190" s="2"/>
      <c r="W190" s="37"/>
    </row>
    <row r="191" spans="1:23" ht="14.4" x14ac:dyDescent="0.55000000000000004">
      <c r="A191" s="1">
        <f t="shared" si="38"/>
        <v>184</v>
      </c>
      <c r="B191" s="83">
        <v>4437</v>
      </c>
      <c r="C191" s="83">
        <v>4437</v>
      </c>
      <c r="D191" s="34" t="s">
        <v>203</v>
      </c>
      <c r="E191" s="46">
        <f>VLOOKUP($B191,[1]work_database_aidandlevy2025!$E$4:$KG$334,284,FALSE)</f>
        <v>465.7</v>
      </c>
      <c r="F191" s="56">
        <f>VLOOKUP($B191,[1]work_database_aidandlevy2025!$E$4:$KG$334,285,FALSE)</f>
        <v>7826</v>
      </c>
      <c r="G191" s="73">
        <f>VLOOKUP($B191,[1]work_database_aidandlevy2025!$E$4:$KG$334,286,FALSE)</f>
        <v>3644568</v>
      </c>
      <c r="H191" s="56">
        <f>VLOOKUP($B191,[1]work_database_aidandlevy2025!$E$4:$KG$334,287,FALSE)</f>
        <v>0</v>
      </c>
      <c r="I191" s="73">
        <f t="shared" si="33"/>
        <v>3644568</v>
      </c>
      <c r="J191" s="59">
        <v>465.7</v>
      </c>
      <c r="K191" s="20">
        <f t="shared" si="30"/>
        <v>8017</v>
      </c>
      <c r="L191" s="20">
        <f t="shared" si="34"/>
        <v>8017</v>
      </c>
      <c r="M191" s="80">
        <f t="shared" si="35"/>
        <v>3733516.9</v>
      </c>
      <c r="N191" s="20">
        <f t="shared" si="39"/>
        <v>0</v>
      </c>
      <c r="O191" s="80">
        <f t="shared" si="36"/>
        <v>3733516.9</v>
      </c>
      <c r="P191" s="21">
        <f t="shared" si="40"/>
        <v>88948.899999999907</v>
      </c>
      <c r="Q191" s="62">
        <f t="shared" si="41"/>
        <v>2.4405882946895191E-2</v>
      </c>
      <c r="R191" s="65">
        <f t="shared" si="31"/>
        <v>0</v>
      </c>
      <c r="S191" s="53">
        <f t="shared" si="32"/>
        <v>0</v>
      </c>
      <c r="U191" s="1">
        <f t="shared" si="37"/>
        <v>8017</v>
      </c>
      <c r="V191" s="2"/>
      <c r="W191" s="37"/>
    </row>
    <row r="192" spans="1:23" ht="14.4" x14ac:dyDescent="0.55000000000000004">
      <c r="A192" s="1">
        <f t="shared" si="38"/>
        <v>185</v>
      </c>
      <c r="B192" s="83">
        <v>4446</v>
      </c>
      <c r="C192" s="83">
        <v>4446</v>
      </c>
      <c r="D192" s="35" t="s">
        <v>204</v>
      </c>
      <c r="E192" s="47">
        <f>VLOOKUP($B192,[1]work_database_aidandlevy2025!$E$4:$KG$334,284,FALSE)</f>
        <v>968.6</v>
      </c>
      <c r="F192" s="57">
        <f>VLOOKUP($B192,[1]work_database_aidandlevy2025!$E$4:$KG$334,285,FALSE)</f>
        <v>7826</v>
      </c>
      <c r="G192" s="74">
        <f>VLOOKUP($B192,[1]work_database_aidandlevy2025!$E$4:$KG$334,286,FALSE)</f>
        <v>7580264</v>
      </c>
      <c r="H192" s="57">
        <f>VLOOKUP($B192,[1]work_database_aidandlevy2025!$E$4:$KG$334,287,FALSE)</f>
        <v>0</v>
      </c>
      <c r="I192" s="74">
        <f t="shared" si="33"/>
        <v>7580264</v>
      </c>
      <c r="J192" s="60">
        <v>968.6</v>
      </c>
      <c r="K192" s="22">
        <f t="shared" si="30"/>
        <v>8017</v>
      </c>
      <c r="L192" s="22">
        <f t="shared" si="34"/>
        <v>8017</v>
      </c>
      <c r="M192" s="81">
        <f t="shared" si="35"/>
        <v>7765266.2000000002</v>
      </c>
      <c r="N192" s="22">
        <f t="shared" si="39"/>
        <v>0</v>
      </c>
      <c r="O192" s="81">
        <f t="shared" si="36"/>
        <v>7765266.2000000002</v>
      </c>
      <c r="P192" s="23">
        <f t="shared" si="40"/>
        <v>185002.20000000019</v>
      </c>
      <c r="Q192" s="63">
        <f t="shared" si="41"/>
        <v>2.4405772674935884E-2</v>
      </c>
      <c r="R192" s="66">
        <f t="shared" si="31"/>
        <v>0</v>
      </c>
      <c r="S192" s="54">
        <f t="shared" si="32"/>
        <v>0</v>
      </c>
      <c r="U192" s="1">
        <f t="shared" si="37"/>
        <v>8017</v>
      </c>
      <c r="V192" s="2"/>
      <c r="W192" s="37"/>
    </row>
    <row r="193" spans="1:23" ht="14.4" x14ac:dyDescent="0.55000000000000004">
      <c r="A193" s="1">
        <f t="shared" si="38"/>
        <v>186</v>
      </c>
      <c r="B193" s="83">
        <v>4491</v>
      </c>
      <c r="C193" s="83">
        <v>4491</v>
      </c>
      <c r="D193" s="34" t="s">
        <v>205</v>
      </c>
      <c r="E193" s="46">
        <f>VLOOKUP($B193,[1]work_database_aidandlevy2025!$E$4:$KG$334,284,FALSE)</f>
        <v>319.89999999999998</v>
      </c>
      <c r="F193" s="56">
        <f>VLOOKUP($B193,[1]work_database_aidandlevy2025!$E$4:$KG$334,285,FALSE)</f>
        <v>7826</v>
      </c>
      <c r="G193" s="73">
        <f>VLOOKUP($B193,[1]work_database_aidandlevy2025!$E$4:$KG$334,286,FALSE)</f>
        <v>2503537</v>
      </c>
      <c r="H193" s="56">
        <f>VLOOKUP($B193,[1]work_database_aidandlevy2025!$E$4:$KG$334,287,FALSE)</f>
        <v>160735</v>
      </c>
      <c r="I193" s="73">
        <f t="shared" si="33"/>
        <v>2664272</v>
      </c>
      <c r="J193" s="59">
        <v>319.89999999999998</v>
      </c>
      <c r="K193" s="20">
        <f t="shared" si="30"/>
        <v>8017</v>
      </c>
      <c r="L193" s="20">
        <f t="shared" si="34"/>
        <v>8017</v>
      </c>
      <c r="M193" s="80">
        <f t="shared" si="35"/>
        <v>2564638.2999999998</v>
      </c>
      <c r="N193" s="20">
        <f t="shared" si="39"/>
        <v>0</v>
      </c>
      <c r="O193" s="80">
        <f t="shared" si="36"/>
        <v>2564638.2999999998</v>
      </c>
      <c r="P193" s="21">
        <f t="shared" si="40"/>
        <v>-99633.700000000186</v>
      </c>
      <c r="Q193" s="62">
        <f t="shared" si="41"/>
        <v>-3.7396219304935904E-2</v>
      </c>
      <c r="R193" s="65">
        <f t="shared" si="31"/>
        <v>0</v>
      </c>
      <c r="S193" s="53">
        <f t="shared" si="32"/>
        <v>0</v>
      </c>
      <c r="U193" s="1">
        <f t="shared" si="37"/>
        <v>8017</v>
      </c>
      <c r="V193" s="2"/>
      <c r="W193" s="37"/>
    </row>
    <row r="194" spans="1:23" ht="14.4" x14ac:dyDescent="0.55000000000000004">
      <c r="A194" s="1">
        <f t="shared" si="38"/>
        <v>187</v>
      </c>
      <c r="B194" s="83">
        <v>4505</v>
      </c>
      <c r="C194" s="83">
        <v>4505</v>
      </c>
      <c r="D194" s="34" t="s">
        <v>206</v>
      </c>
      <c r="E194" s="46">
        <f>VLOOKUP($B194,[1]work_database_aidandlevy2025!$E$4:$KG$334,284,FALSE)</f>
        <v>221.3</v>
      </c>
      <c r="F194" s="56">
        <f>VLOOKUP($B194,[1]work_database_aidandlevy2025!$E$4:$KG$334,285,FALSE)</f>
        <v>7865</v>
      </c>
      <c r="G194" s="73">
        <f>VLOOKUP($B194,[1]work_database_aidandlevy2025!$E$4:$KG$334,286,FALSE)</f>
        <v>1740525</v>
      </c>
      <c r="H194" s="56">
        <f>VLOOKUP($B194,[1]work_database_aidandlevy2025!$E$4:$KG$334,287,FALSE)</f>
        <v>0</v>
      </c>
      <c r="I194" s="73">
        <f t="shared" si="33"/>
        <v>1740525</v>
      </c>
      <c r="J194" s="59">
        <v>221.3</v>
      </c>
      <c r="K194" s="20">
        <f t="shared" si="30"/>
        <v>8056</v>
      </c>
      <c r="L194" s="20">
        <f t="shared" si="34"/>
        <v>8056</v>
      </c>
      <c r="M194" s="80">
        <f t="shared" si="35"/>
        <v>1782792.8</v>
      </c>
      <c r="N194" s="20">
        <f t="shared" si="39"/>
        <v>0</v>
      </c>
      <c r="O194" s="80">
        <f t="shared" si="36"/>
        <v>1782792.8</v>
      </c>
      <c r="P194" s="21">
        <f t="shared" si="40"/>
        <v>42267.800000000047</v>
      </c>
      <c r="Q194" s="62">
        <f t="shared" si="41"/>
        <v>2.4284511857054651E-2</v>
      </c>
      <c r="R194" s="65">
        <f t="shared" si="31"/>
        <v>0</v>
      </c>
      <c r="S194" s="53">
        <f t="shared" si="32"/>
        <v>0</v>
      </c>
      <c r="U194" s="1">
        <f t="shared" si="37"/>
        <v>8056</v>
      </c>
      <c r="V194" s="2"/>
      <c r="W194" s="37"/>
    </row>
    <row r="195" spans="1:23" ht="14.4" x14ac:dyDescent="0.55000000000000004">
      <c r="A195" s="1">
        <f t="shared" si="38"/>
        <v>188</v>
      </c>
      <c r="B195" s="83">
        <v>4509</v>
      </c>
      <c r="C195" s="83">
        <v>4509</v>
      </c>
      <c r="D195" s="34" t="s">
        <v>207</v>
      </c>
      <c r="E195" s="46">
        <f>VLOOKUP($B195,[1]work_database_aidandlevy2025!$E$4:$KG$334,284,FALSE)</f>
        <v>199</v>
      </c>
      <c r="F195" s="56">
        <f>VLOOKUP($B195,[1]work_database_aidandlevy2025!$E$4:$KG$334,285,FALSE)</f>
        <v>7826</v>
      </c>
      <c r="G195" s="73">
        <f>VLOOKUP($B195,[1]work_database_aidandlevy2025!$E$4:$KG$334,286,FALSE)</f>
        <v>1557374</v>
      </c>
      <c r="H195" s="56">
        <f>VLOOKUP($B195,[1]work_database_aidandlevy2025!$E$4:$KG$334,287,FALSE)</f>
        <v>0</v>
      </c>
      <c r="I195" s="73">
        <f t="shared" si="33"/>
        <v>1557374</v>
      </c>
      <c r="J195" s="59">
        <v>199</v>
      </c>
      <c r="K195" s="20">
        <f t="shared" si="30"/>
        <v>8017</v>
      </c>
      <c r="L195" s="20">
        <f t="shared" si="34"/>
        <v>8017</v>
      </c>
      <c r="M195" s="80">
        <f t="shared" si="35"/>
        <v>1595383</v>
      </c>
      <c r="N195" s="20">
        <f t="shared" si="39"/>
        <v>0</v>
      </c>
      <c r="O195" s="80">
        <f t="shared" si="36"/>
        <v>1595383</v>
      </c>
      <c r="P195" s="21">
        <f t="shared" si="40"/>
        <v>38009</v>
      </c>
      <c r="Q195" s="62">
        <f t="shared" si="41"/>
        <v>2.4405826731408127E-2</v>
      </c>
      <c r="R195" s="65">
        <f t="shared" si="31"/>
        <v>0</v>
      </c>
      <c r="S195" s="53">
        <f t="shared" si="32"/>
        <v>0</v>
      </c>
      <c r="U195" s="1">
        <f t="shared" si="37"/>
        <v>8017</v>
      </c>
      <c r="V195" s="2"/>
      <c r="W195" s="37"/>
    </row>
    <row r="196" spans="1:23" ht="14.4" x14ac:dyDescent="0.55000000000000004">
      <c r="A196" s="1">
        <f t="shared" si="38"/>
        <v>189</v>
      </c>
      <c r="B196" s="83">
        <v>4518</v>
      </c>
      <c r="C196" s="83">
        <v>4518</v>
      </c>
      <c r="D196" s="34" t="s">
        <v>208</v>
      </c>
      <c r="E196" s="46">
        <f>VLOOKUP($B196,[1]work_database_aidandlevy2025!$E$4:$KG$334,284,FALSE)</f>
        <v>194.6</v>
      </c>
      <c r="F196" s="56">
        <f>VLOOKUP($B196,[1]work_database_aidandlevy2025!$E$4:$KG$334,285,FALSE)</f>
        <v>7826</v>
      </c>
      <c r="G196" s="73">
        <f>VLOOKUP($B196,[1]work_database_aidandlevy2025!$E$4:$KG$334,286,FALSE)</f>
        <v>1522940</v>
      </c>
      <c r="H196" s="56">
        <f>VLOOKUP($B196,[1]work_database_aidandlevy2025!$E$4:$KG$334,287,FALSE)</f>
        <v>0</v>
      </c>
      <c r="I196" s="73">
        <f t="shared" si="33"/>
        <v>1522940</v>
      </c>
      <c r="J196" s="59">
        <v>194.6</v>
      </c>
      <c r="K196" s="20">
        <f t="shared" si="30"/>
        <v>8017</v>
      </c>
      <c r="L196" s="20">
        <f t="shared" si="34"/>
        <v>8017</v>
      </c>
      <c r="M196" s="80">
        <f t="shared" si="35"/>
        <v>1560108.2</v>
      </c>
      <c r="N196" s="20">
        <f t="shared" si="39"/>
        <v>0</v>
      </c>
      <c r="O196" s="80">
        <f t="shared" si="36"/>
        <v>1560108.2</v>
      </c>
      <c r="P196" s="21">
        <f t="shared" si="40"/>
        <v>37168.199999999953</v>
      </c>
      <c r="Q196" s="62">
        <f t="shared" si="41"/>
        <v>2.4405557671346181E-2</v>
      </c>
      <c r="R196" s="65">
        <f t="shared" si="31"/>
        <v>0</v>
      </c>
      <c r="S196" s="53">
        <f t="shared" si="32"/>
        <v>0</v>
      </c>
      <c r="U196" s="1">
        <f t="shared" si="37"/>
        <v>8017</v>
      </c>
      <c r="V196" s="2"/>
      <c r="W196" s="37"/>
    </row>
    <row r="197" spans="1:23" ht="14.4" x14ac:dyDescent="0.55000000000000004">
      <c r="A197" s="1">
        <f t="shared" si="38"/>
        <v>190</v>
      </c>
      <c r="B197" s="83">
        <v>4527</v>
      </c>
      <c r="C197" s="83">
        <v>4527</v>
      </c>
      <c r="D197" s="35" t="s">
        <v>209</v>
      </c>
      <c r="E197" s="47">
        <f>VLOOKUP($B197,[1]work_database_aidandlevy2025!$E$4:$KG$334,284,FALSE)</f>
        <v>598.4</v>
      </c>
      <c r="F197" s="57">
        <f>VLOOKUP($B197,[1]work_database_aidandlevy2025!$E$4:$KG$334,285,FALSE)</f>
        <v>7826</v>
      </c>
      <c r="G197" s="74">
        <f>VLOOKUP($B197,[1]work_database_aidandlevy2025!$E$4:$KG$334,286,FALSE)</f>
        <v>4683078</v>
      </c>
      <c r="H197" s="57">
        <f>VLOOKUP($B197,[1]work_database_aidandlevy2025!$E$4:$KG$334,287,FALSE)</f>
        <v>0</v>
      </c>
      <c r="I197" s="74">
        <f t="shared" si="33"/>
        <v>4683078</v>
      </c>
      <c r="J197" s="60">
        <v>598.4</v>
      </c>
      <c r="K197" s="22">
        <f t="shared" si="30"/>
        <v>8017</v>
      </c>
      <c r="L197" s="22">
        <f t="shared" si="34"/>
        <v>8017</v>
      </c>
      <c r="M197" s="81">
        <f t="shared" si="35"/>
        <v>4797372.8</v>
      </c>
      <c r="N197" s="22">
        <f t="shared" si="39"/>
        <v>0</v>
      </c>
      <c r="O197" s="81">
        <f t="shared" si="36"/>
        <v>4797372.8</v>
      </c>
      <c r="P197" s="23">
        <f t="shared" si="40"/>
        <v>114294.79999999981</v>
      </c>
      <c r="Q197" s="63">
        <f t="shared" si="41"/>
        <v>2.440591422991456E-2</v>
      </c>
      <c r="R197" s="66">
        <f t="shared" si="31"/>
        <v>0</v>
      </c>
      <c r="S197" s="54">
        <f t="shared" si="32"/>
        <v>0</v>
      </c>
      <c r="U197" s="1">
        <f t="shared" si="37"/>
        <v>8017</v>
      </c>
      <c r="V197" s="2"/>
      <c r="W197" s="37"/>
    </row>
    <row r="198" spans="1:23" ht="14.4" x14ac:dyDescent="0.55000000000000004">
      <c r="A198" s="1">
        <f t="shared" si="38"/>
        <v>191</v>
      </c>
      <c r="B198" s="83">
        <v>4536</v>
      </c>
      <c r="C198" s="83">
        <v>4536</v>
      </c>
      <c r="D198" s="34" t="s">
        <v>210</v>
      </c>
      <c r="E198" s="46">
        <f>VLOOKUP($B198,[1]work_database_aidandlevy2025!$E$4:$KG$334,284,FALSE)</f>
        <v>1733.3</v>
      </c>
      <c r="F198" s="56">
        <f>VLOOKUP($B198,[1]work_database_aidandlevy2025!$E$4:$KG$334,285,FALSE)</f>
        <v>7826</v>
      </c>
      <c r="G198" s="73">
        <f>VLOOKUP($B198,[1]work_database_aidandlevy2025!$E$4:$KG$334,286,FALSE)</f>
        <v>13564806</v>
      </c>
      <c r="H198" s="56">
        <f>VLOOKUP($B198,[1]work_database_aidandlevy2025!$E$4:$KG$334,287,FALSE)</f>
        <v>253163</v>
      </c>
      <c r="I198" s="73">
        <f t="shared" si="33"/>
        <v>13817969</v>
      </c>
      <c r="J198" s="59">
        <v>1733.3</v>
      </c>
      <c r="K198" s="20">
        <f t="shared" si="30"/>
        <v>8017</v>
      </c>
      <c r="L198" s="20">
        <f t="shared" si="34"/>
        <v>8017</v>
      </c>
      <c r="M198" s="80">
        <f t="shared" si="35"/>
        <v>13895866.1</v>
      </c>
      <c r="N198" s="20">
        <f t="shared" si="39"/>
        <v>0</v>
      </c>
      <c r="O198" s="80">
        <f t="shared" si="36"/>
        <v>13895866.1</v>
      </c>
      <c r="P198" s="21">
        <f t="shared" si="40"/>
        <v>77897.099999999627</v>
      </c>
      <c r="Q198" s="62">
        <f t="shared" si="41"/>
        <v>5.6373769546016229E-3</v>
      </c>
      <c r="R198" s="65">
        <f t="shared" si="31"/>
        <v>0</v>
      </c>
      <c r="S198" s="53">
        <f t="shared" si="32"/>
        <v>0</v>
      </c>
      <c r="U198" s="1">
        <f t="shared" si="37"/>
        <v>8017</v>
      </c>
      <c r="V198" s="2"/>
      <c r="W198" s="37"/>
    </row>
    <row r="199" spans="1:23" ht="14.4" x14ac:dyDescent="0.55000000000000004">
      <c r="A199" s="1">
        <f t="shared" si="38"/>
        <v>192</v>
      </c>
      <c r="B199" s="83">
        <v>4554</v>
      </c>
      <c r="C199" s="83">
        <v>4554</v>
      </c>
      <c r="D199" s="34" t="s">
        <v>211</v>
      </c>
      <c r="E199" s="46">
        <f>VLOOKUP($B199,[1]work_database_aidandlevy2025!$E$4:$KG$334,284,FALSE)</f>
        <v>1097.5999999999999</v>
      </c>
      <c r="F199" s="56">
        <f>VLOOKUP($B199,[1]work_database_aidandlevy2025!$E$4:$KG$334,285,FALSE)</f>
        <v>7826</v>
      </c>
      <c r="G199" s="73">
        <f>VLOOKUP($B199,[1]work_database_aidandlevy2025!$E$4:$KG$334,286,FALSE)</f>
        <v>8589818</v>
      </c>
      <c r="H199" s="56">
        <f>VLOOKUP($B199,[1]work_database_aidandlevy2025!$E$4:$KG$334,287,FALSE)</f>
        <v>0</v>
      </c>
      <c r="I199" s="73">
        <f t="shared" si="33"/>
        <v>8589818</v>
      </c>
      <c r="J199" s="59">
        <v>1097.5999999999999</v>
      </c>
      <c r="K199" s="20">
        <f t="shared" si="30"/>
        <v>8017</v>
      </c>
      <c r="L199" s="20">
        <f t="shared" si="34"/>
        <v>8017</v>
      </c>
      <c r="M199" s="80">
        <f t="shared" si="35"/>
        <v>8799459.1999999993</v>
      </c>
      <c r="N199" s="20">
        <f t="shared" si="39"/>
        <v>0</v>
      </c>
      <c r="O199" s="80">
        <f t="shared" si="36"/>
        <v>8799459.1999999993</v>
      </c>
      <c r="P199" s="21">
        <f t="shared" si="40"/>
        <v>209641.19999999925</v>
      </c>
      <c r="Q199" s="62">
        <f t="shared" si="41"/>
        <v>2.4405779028146959E-2</v>
      </c>
      <c r="R199" s="65">
        <f t="shared" si="31"/>
        <v>0</v>
      </c>
      <c r="S199" s="53">
        <f t="shared" si="32"/>
        <v>0</v>
      </c>
      <c r="U199" s="1">
        <f t="shared" si="37"/>
        <v>8017</v>
      </c>
      <c r="V199" s="2"/>
      <c r="W199" s="37"/>
    </row>
    <row r="200" spans="1:23" ht="14.4" x14ac:dyDescent="0.55000000000000004">
      <c r="A200" s="1">
        <f t="shared" si="38"/>
        <v>193</v>
      </c>
      <c r="B200" s="83">
        <v>4572</v>
      </c>
      <c r="C200" s="83">
        <v>4572</v>
      </c>
      <c r="D200" s="34" t="s">
        <v>212</v>
      </c>
      <c r="E200" s="46">
        <f>VLOOKUP($B200,[1]work_database_aidandlevy2025!$E$4:$KG$334,284,FALSE)</f>
        <v>220.4</v>
      </c>
      <c r="F200" s="56">
        <f>VLOOKUP($B200,[1]work_database_aidandlevy2025!$E$4:$KG$334,285,FALSE)</f>
        <v>7826</v>
      </c>
      <c r="G200" s="73">
        <f>VLOOKUP($B200,[1]work_database_aidandlevy2025!$E$4:$KG$334,286,FALSE)</f>
        <v>1724850</v>
      </c>
      <c r="H200" s="56">
        <f>VLOOKUP($B200,[1]work_database_aidandlevy2025!$E$4:$KG$334,287,FALSE)</f>
        <v>0</v>
      </c>
      <c r="I200" s="73">
        <f t="shared" si="33"/>
        <v>1724850</v>
      </c>
      <c r="J200" s="59">
        <v>220.4</v>
      </c>
      <c r="K200" s="20">
        <f t="shared" ref="K200:K263" si="42">ROUND(F200+$G$2,0)+T200</f>
        <v>8017</v>
      </c>
      <c r="L200" s="20">
        <f t="shared" si="34"/>
        <v>8017</v>
      </c>
      <c r="M200" s="80">
        <f t="shared" si="35"/>
        <v>1766946.8</v>
      </c>
      <c r="N200" s="20">
        <f t="shared" si="39"/>
        <v>0</v>
      </c>
      <c r="O200" s="80">
        <f t="shared" si="36"/>
        <v>1766946.8</v>
      </c>
      <c r="P200" s="21">
        <f t="shared" si="40"/>
        <v>42096.800000000047</v>
      </c>
      <c r="Q200" s="62">
        <f t="shared" si="41"/>
        <v>2.4406064295446006E-2</v>
      </c>
      <c r="R200" s="65">
        <f t="shared" ref="R200:R263" si="43">J200-E200</f>
        <v>0</v>
      </c>
      <c r="S200" s="53">
        <f t="shared" ref="S200:S263" si="44">R200/E200</f>
        <v>0</v>
      </c>
      <c r="U200" s="1">
        <f t="shared" si="37"/>
        <v>8017</v>
      </c>
      <c r="V200" s="2"/>
      <c r="W200" s="37"/>
    </row>
    <row r="201" spans="1:23" ht="14.4" x14ac:dyDescent="0.55000000000000004">
      <c r="A201" s="1">
        <f t="shared" si="38"/>
        <v>194</v>
      </c>
      <c r="B201" s="83">
        <v>4581</v>
      </c>
      <c r="C201" s="83">
        <v>4581</v>
      </c>
      <c r="D201" s="34" t="s">
        <v>213</v>
      </c>
      <c r="E201" s="46">
        <f>VLOOKUP($B201,[1]work_database_aidandlevy2025!$E$4:$KG$334,284,FALSE)</f>
        <v>4422.8</v>
      </c>
      <c r="F201" s="56">
        <f>VLOOKUP($B201,[1]work_database_aidandlevy2025!$E$4:$KG$334,285,FALSE)</f>
        <v>7826</v>
      </c>
      <c r="G201" s="73">
        <f>VLOOKUP($B201,[1]work_database_aidandlevy2025!$E$4:$KG$334,286,FALSE)</f>
        <v>34612833</v>
      </c>
      <c r="H201" s="56">
        <f>VLOOKUP($B201,[1]work_database_aidandlevy2025!$E$4:$KG$334,287,FALSE)</f>
        <v>665051</v>
      </c>
      <c r="I201" s="73">
        <f t="shared" ref="I201:I264" si="45">G201+H201</f>
        <v>35277884</v>
      </c>
      <c r="J201" s="59">
        <v>4422.8</v>
      </c>
      <c r="K201" s="20">
        <f t="shared" si="42"/>
        <v>8017</v>
      </c>
      <c r="L201" s="20">
        <f t="shared" ref="L201:L264" si="46">U201</f>
        <v>8017</v>
      </c>
      <c r="M201" s="80">
        <f t="shared" ref="M201:M264" si="47">J201*L201</f>
        <v>35457587.600000001</v>
      </c>
      <c r="N201" s="20">
        <f t="shared" si="39"/>
        <v>0</v>
      </c>
      <c r="O201" s="80">
        <f t="shared" ref="O201:O264" si="48">M201+N201</f>
        <v>35457587.600000001</v>
      </c>
      <c r="P201" s="21">
        <f t="shared" si="40"/>
        <v>179703.60000000149</v>
      </c>
      <c r="Q201" s="62">
        <f t="shared" si="41"/>
        <v>5.0939449769720167E-3</v>
      </c>
      <c r="R201" s="65">
        <f t="shared" si="43"/>
        <v>0</v>
      </c>
      <c r="S201" s="53">
        <f t="shared" si="44"/>
        <v>0</v>
      </c>
      <c r="U201" s="1">
        <f t="shared" ref="U201:U264" si="49">IF(K201&lt;=7048,7048,K201)</f>
        <v>8017</v>
      </c>
      <c r="V201" s="2"/>
      <c r="W201" s="37"/>
    </row>
    <row r="202" spans="1:23" ht="14.4" x14ac:dyDescent="0.55000000000000004">
      <c r="A202" s="1">
        <f t="shared" ref="A202:A265" si="50">A201+1</f>
        <v>195</v>
      </c>
      <c r="B202" s="83">
        <v>4599</v>
      </c>
      <c r="C202" s="83">
        <v>4599</v>
      </c>
      <c r="D202" s="35" t="s">
        <v>214</v>
      </c>
      <c r="E202" s="47">
        <f>VLOOKUP($B202,[1]work_database_aidandlevy2025!$E$4:$KG$334,284,FALSE)</f>
        <v>593.79999999999995</v>
      </c>
      <c r="F202" s="57">
        <f>VLOOKUP($B202,[1]work_database_aidandlevy2025!$E$4:$KG$334,285,FALSE)</f>
        <v>7903</v>
      </c>
      <c r="G202" s="74">
        <f>VLOOKUP($B202,[1]work_database_aidandlevy2025!$E$4:$KG$334,286,FALSE)</f>
        <v>4692801</v>
      </c>
      <c r="H202" s="57">
        <f>VLOOKUP($B202,[1]work_database_aidandlevy2025!$E$4:$KG$334,287,FALSE)</f>
        <v>0</v>
      </c>
      <c r="I202" s="74">
        <f t="shared" si="45"/>
        <v>4692801</v>
      </c>
      <c r="J202" s="60">
        <v>593.79999999999995</v>
      </c>
      <c r="K202" s="22">
        <f t="shared" si="42"/>
        <v>8094</v>
      </c>
      <c r="L202" s="22">
        <f t="shared" si="46"/>
        <v>8094</v>
      </c>
      <c r="M202" s="81">
        <f t="shared" si="47"/>
        <v>4806217.1999999993</v>
      </c>
      <c r="N202" s="22">
        <f t="shared" si="39"/>
        <v>0</v>
      </c>
      <c r="O202" s="81">
        <f t="shared" si="48"/>
        <v>4806217.1999999993</v>
      </c>
      <c r="P202" s="23">
        <f t="shared" si="40"/>
        <v>113416.19999999925</v>
      </c>
      <c r="Q202" s="63">
        <f t="shared" si="41"/>
        <v>2.4168124751081339E-2</v>
      </c>
      <c r="R202" s="66">
        <f t="shared" si="43"/>
        <v>0</v>
      </c>
      <c r="S202" s="54">
        <f t="shared" si="44"/>
        <v>0</v>
      </c>
      <c r="U202" s="1">
        <f t="shared" si="49"/>
        <v>8094</v>
      </c>
      <c r="V202" s="2"/>
      <c r="W202" s="37"/>
    </row>
    <row r="203" spans="1:23" ht="14.4" x14ac:dyDescent="0.55000000000000004">
      <c r="A203" s="1">
        <f t="shared" si="50"/>
        <v>196</v>
      </c>
      <c r="B203" s="83">
        <v>4617</v>
      </c>
      <c r="C203" s="83">
        <v>4617</v>
      </c>
      <c r="D203" s="34" t="s">
        <v>215</v>
      </c>
      <c r="E203" s="46">
        <f>VLOOKUP($B203,[1]work_database_aidandlevy2025!$E$4:$KG$334,284,FALSE)</f>
        <v>1385.9</v>
      </c>
      <c r="F203" s="56">
        <f>VLOOKUP($B203,[1]work_database_aidandlevy2025!$E$4:$KG$334,285,FALSE)</f>
        <v>7826</v>
      </c>
      <c r="G203" s="73">
        <f>VLOOKUP($B203,[1]work_database_aidandlevy2025!$E$4:$KG$334,286,FALSE)</f>
        <v>10846053</v>
      </c>
      <c r="H203" s="56">
        <f>VLOOKUP($B203,[1]work_database_aidandlevy2025!$E$4:$KG$334,287,FALSE)</f>
        <v>0</v>
      </c>
      <c r="I203" s="73">
        <f t="shared" si="45"/>
        <v>10846053</v>
      </c>
      <c r="J203" s="59">
        <v>1385.9</v>
      </c>
      <c r="K203" s="20">
        <f t="shared" si="42"/>
        <v>8017</v>
      </c>
      <c r="L203" s="20">
        <f t="shared" si="46"/>
        <v>8017</v>
      </c>
      <c r="M203" s="80">
        <f t="shared" si="47"/>
        <v>11110760.300000001</v>
      </c>
      <c r="N203" s="20">
        <f t="shared" si="39"/>
        <v>0</v>
      </c>
      <c r="O203" s="80">
        <f t="shared" si="48"/>
        <v>11110760.300000001</v>
      </c>
      <c r="P203" s="21">
        <f t="shared" si="40"/>
        <v>264707.30000000075</v>
      </c>
      <c r="Q203" s="62">
        <f t="shared" si="41"/>
        <v>2.4405864511265134E-2</v>
      </c>
      <c r="R203" s="65">
        <f t="shared" si="43"/>
        <v>0</v>
      </c>
      <c r="S203" s="53">
        <f t="shared" si="44"/>
        <v>0</v>
      </c>
      <c r="U203" s="1">
        <f t="shared" si="49"/>
        <v>8017</v>
      </c>
      <c r="V203" s="2"/>
      <c r="W203" s="37"/>
    </row>
    <row r="204" spans="1:23" ht="14.4" x14ac:dyDescent="0.55000000000000004">
      <c r="A204" s="1">
        <f t="shared" si="50"/>
        <v>197</v>
      </c>
      <c r="B204" s="83">
        <v>4662</v>
      </c>
      <c r="C204" s="83">
        <v>4662</v>
      </c>
      <c r="D204" s="34" t="s">
        <v>216</v>
      </c>
      <c r="E204" s="46">
        <f>VLOOKUP($B204,[1]work_database_aidandlevy2025!$E$4:$KG$334,284,FALSE)</f>
        <v>970.6</v>
      </c>
      <c r="F204" s="56">
        <f>VLOOKUP($B204,[1]work_database_aidandlevy2025!$E$4:$KG$334,285,FALSE)</f>
        <v>7826</v>
      </c>
      <c r="G204" s="73">
        <f>VLOOKUP($B204,[1]work_database_aidandlevy2025!$E$4:$KG$334,286,FALSE)</f>
        <v>7595916</v>
      </c>
      <c r="H204" s="56">
        <f>VLOOKUP($B204,[1]work_database_aidandlevy2025!$E$4:$KG$334,287,FALSE)</f>
        <v>0</v>
      </c>
      <c r="I204" s="73">
        <f t="shared" si="45"/>
        <v>7595916</v>
      </c>
      <c r="J204" s="59">
        <v>970.6</v>
      </c>
      <c r="K204" s="20">
        <f t="shared" si="42"/>
        <v>8017</v>
      </c>
      <c r="L204" s="20">
        <f t="shared" si="46"/>
        <v>8017</v>
      </c>
      <c r="M204" s="80">
        <f t="shared" si="47"/>
        <v>7781300.2000000002</v>
      </c>
      <c r="N204" s="20">
        <f t="shared" si="39"/>
        <v>0</v>
      </c>
      <c r="O204" s="80">
        <f t="shared" si="48"/>
        <v>7781300.2000000002</v>
      </c>
      <c r="P204" s="21">
        <f t="shared" si="40"/>
        <v>185384.20000000019</v>
      </c>
      <c r="Q204" s="62">
        <f t="shared" si="41"/>
        <v>2.4405772786323623E-2</v>
      </c>
      <c r="R204" s="65">
        <f t="shared" si="43"/>
        <v>0</v>
      </c>
      <c r="S204" s="53">
        <f t="shared" si="44"/>
        <v>0</v>
      </c>
      <c r="U204" s="1">
        <f t="shared" si="49"/>
        <v>8017</v>
      </c>
      <c r="V204" s="2"/>
      <c r="W204" s="37"/>
    </row>
    <row r="205" spans="1:23" ht="14.4" x14ac:dyDescent="0.55000000000000004">
      <c r="A205" s="1">
        <f t="shared" si="50"/>
        <v>198</v>
      </c>
      <c r="B205" s="83">
        <v>4689</v>
      </c>
      <c r="C205" s="83">
        <v>4689</v>
      </c>
      <c r="D205" s="34" t="s">
        <v>217</v>
      </c>
      <c r="E205" s="46">
        <f>VLOOKUP($B205,[1]work_database_aidandlevy2025!$E$4:$KG$334,284,FALSE)</f>
        <v>533.1</v>
      </c>
      <c r="F205" s="56">
        <f>VLOOKUP($B205,[1]work_database_aidandlevy2025!$E$4:$KG$334,285,FALSE)</f>
        <v>7826</v>
      </c>
      <c r="G205" s="73">
        <f>VLOOKUP($B205,[1]work_database_aidandlevy2025!$E$4:$KG$334,286,FALSE)</f>
        <v>4172041</v>
      </c>
      <c r="H205" s="56">
        <f>VLOOKUP($B205,[1]work_database_aidandlevy2025!$E$4:$KG$334,287,FALSE)</f>
        <v>7511</v>
      </c>
      <c r="I205" s="73">
        <f t="shared" si="45"/>
        <v>4179552</v>
      </c>
      <c r="J205" s="59">
        <v>533.1</v>
      </c>
      <c r="K205" s="20">
        <f t="shared" si="42"/>
        <v>8017</v>
      </c>
      <c r="L205" s="20">
        <f t="shared" si="46"/>
        <v>8017</v>
      </c>
      <c r="M205" s="80">
        <f t="shared" si="47"/>
        <v>4273862.7</v>
      </c>
      <c r="N205" s="20">
        <f t="shared" si="39"/>
        <v>0</v>
      </c>
      <c r="O205" s="80">
        <f t="shared" si="48"/>
        <v>4273862.7</v>
      </c>
      <c r="P205" s="21">
        <f t="shared" si="40"/>
        <v>94310.700000000186</v>
      </c>
      <c r="Q205" s="62">
        <f t="shared" si="41"/>
        <v>2.2564786847968438E-2</v>
      </c>
      <c r="R205" s="65">
        <f t="shared" si="43"/>
        <v>0</v>
      </c>
      <c r="S205" s="53">
        <f t="shared" si="44"/>
        <v>0</v>
      </c>
      <c r="U205" s="1">
        <f t="shared" si="49"/>
        <v>8017</v>
      </c>
      <c r="V205" s="2"/>
      <c r="W205" s="37"/>
    </row>
    <row r="206" spans="1:23" ht="14.4" x14ac:dyDescent="0.55000000000000004">
      <c r="A206" s="1">
        <f t="shared" si="50"/>
        <v>199</v>
      </c>
      <c r="B206" s="83">
        <v>4644</v>
      </c>
      <c r="C206" s="83">
        <v>4644</v>
      </c>
      <c r="D206" s="34" t="s">
        <v>218</v>
      </c>
      <c r="E206" s="46">
        <f>VLOOKUP($B206,[1]work_database_aidandlevy2025!$E$4:$KG$334,284,FALSE)</f>
        <v>476.5</v>
      </c>
      <c r="F206" s="56">
        <f>VLOOKUP($B206,[1]work_database_aidandlevy2025!$E$4:$KG$334,285,FALSE)</f>
        <v>7880</v>
      </c>
      <c r="G206" s="73">
        <f>VLOOKUP($B206,[1]work_database_aidandlevy2025!$E$4:$KG$334,286,FALSE)</f>
        <v>3754820</v>
      </c>
      <c r="H206" s="56">
        <f>VLOOKUP($B206,[1]work_database_aidandlevy2025!$E$4:$KG$334,287,FALSE)</f>
        <v>96285</v>
      </c>
      <c r="I206" s="73">
        <f t="shared" si="45"/>
        <v>3851105</v>
      </c>
      <c r="J206" s="59">
        <v>476.5</v>
      </c>
      <c r="K206" s="20">
        <f t="shared" si="42"/>
        <v>8071</v>
      </c>
      <c r="L206" s="20">
        <f t="shared" si="46"/>
        <v>8071</v>
      </c>
      <c r="M206" s="80">
        <f t="shared" si="47"/>
        <v>3845831.5</v>
      </c>
      <c r="N206" s="20">
        <f t="shared" si="39"/>
        <v>0</v>
      </c>
      <c r="O206" s="80">
        <f t="shared" si="48"/>
        <v>3845831.5</v>
      </c>
      <c r="P206" s="21">
        <f t="shared" si="40"/>
        <v>-5273.5</v>
      </c>
      <c r="Q206" s="62">
        <f t="shared" si="41"/>
        <v>-1.3693472392988506E-3</v>
      </c>
      <c r="R206" s="65">
        <f t="shared" si="43"/>
        <v>0</v>
      </c>
      <c r="S206" s="53">
        <f t="shared" si="44"/>
        <v>0</v>
      </c>
      <c r="U206" s="1">
        <f t="shared" si="49"/>
        <v>8071</v>
      </c>
      <c r="V206" s="2"/>
      <c r="W206" s="37"/>
    </row>
    <row r="207" spans="1:23" ht="14.4" x14ac:dyDescent="0.55000000000000004">
      <c r="A207" s="1">
        <f t="shared" si="50"/>
        <v>200</v>
      </c>
      <c r="B207" s="83">
        <v>4725</v>
      </c>
      <c r="C207" s="83">
        <v>4725</v>
      </c>
      <c r="D207" s="35" t="s">
        <v>219</v>
      </c>
      <c r="E207" s="47">
        <f>VLOOKUP($B207,[1]work_database_aidandlevy2025!$E$4:$KG$334,284,FALSE)</f>
        <v>2911.7</v>
      </c>
      <c r="F207" s="57">
        <f>VLOOKUP($B207,[1]work_database_aidandlevy2025!$E$4:$KG$334,285,FALSE)</f>
        <v>7826</v>
      </c>
      <c r="G207" s="74">
        <f>VLOOKUP($B207,[1]work_database_aidandlevy2025!$E$4:$KG$334,286,FALSE)</f>
        <v>22786964</v>
      </c>
      <c r="H207" s="57">
        <f>VLOOKUP($B207,[1]work_database_aidandlevy2025!$E$4:$KG$334,287,FALSE)</f>
        <v>20125</v>
      </c>
      <c r="I207" s="74">
        <f t="shared" si="45"/>
        <v>22807089</v>
      </c>
      <c r="J207" s="60">
        <v>2911.7</v>
      </c>
      <c r="K207" s="22">
        <f t="shared" si="42"/>
        <v>8017</v>
      </c>
      <c r="L207" s="22">
        <f t="shared" si="46"/>
        <v>8017</v>
      </c>
      <c r="M207" s="81">
        <f t="shared" si="47"/>
        <v>23343098.899999999</v>
      </c>
      <c r="N207" s="22">
        <f t="shared" si="39"/>
        <v>0</v>
      </c>
      <c r="O207" s="81">
        <f t="shared" si="48"/>
        <v>23343098.899999999</v>
      </c>
      <c r="P207" s="23">
        <f t="shared" si="40"/>
        <v>536009.89999999851</v>
      </c>
      <c r="Q207" s="63">
        <f t="shared" si="41"/>
        <v>2.3501898905204363E-2</v>
      </c>
      <c r="R207" s="66">
        <f t="shared" si="43"/>
        <v>0</v>
      </c>
      <c r="S207" s="54">
        <f t="shared" si="44"/>
        <v>0</v>
      </c>
      <c r="U207" s="1">
        <f t="shared" si="49"/>
        <v>8017</v>
      </c>
      <c r="V207" s="2"/>
      <c r="W207" s="37"/>
    </row>
    <row r="208" spans="1:23" ht="14.4" x14ac:dyDescent="0.55000000000000004">
      <c r="A208" s="1">
        <f t="shared" si="50"/>
        <v>201</v>
      </c>
      <c r="B208" s="83">
        <v>2673</v>
      </c>
      <c r="C208" s="83">
        <v>2673</v>
      </c>
      <c r="D208" s="34" t="s">
        <v>220</v>
      </c>
      <c r="E208" s="46">
        <f>VLOOKUP($B208,[1]work_database_aidandlevy2025!$E$4:$KG$334,284,FALSE)</f>
        <v>664.3</v>
      </c>
      <c r="F208" s="56">
        <f>VLOOKUP($B208,[1]work_database_aidandlevy2025!$E$4:$KG$334,285,FALSE)</f>
        <v>7828</v>
      </c>
      <c r="G208" s="73">
        <f>VLOOKUP($B208,[1]work_database_aidandlevy2025!$E$4:$KG$334,286,FALSE)</f>
        <v>5200140</v>
      </c>
      <c r="H208" s="56">
        <f>VLOOKUP($B208,[1]work_database_aidandlevy2025!$E$4:$KG$334,287,FALSE)</f>
        <v>0</v>
      </c>
      <c r="I208" s="73">
        <f t="shared" si="45"/>
        <v>5200140</v>
      </c>
      <c r="J208" s="59">
        <v>664.3</v>
      </c>
      <c r="K208" s="20">
        <f t="shared" si="42"/>
        <v>8019</v>
      </c>
      <c r="L208" s="20">
        <f t="shared" si="46"/>
        <v>8019</v>
      </c>
      <c r="M208" s="80">
        <f t="shared" si="47"/>
        <v>5327021.6999999993</v>
      </c>
      <c r="N208" s="20">
        <f t="shared" si="39"/>
        <v>0</v>
      </c>
      <c r="O208" s="80">
        <f t="shared" si="48"/>
        <v>5327021.6999999993</v>
      </c>
      <c r="P208" s="21">
        <f t="shared" si="40"/>
        <v>126881.69999999925</v>
      </c>
      <c r="Q208" s="62">
        <f t="shared" si="41"/>
        <v>2.4399670008884232E-2</v>
      </c>
      <c r="R208" s="65">
        <f t="shared" si="43"/>
        <v>0</v>
      </c>
      <c r="S208" s="53">
        <f t="shared" si="44"/>
        <v>0</v>
      </c>
      <c r="U208" s="1">
        <f t="shared" si="49"/>
        <v>8019</v>
      </c>
      <c r="V208" s="2"/>
      <c r="W208" s="37"/>
    </row>
    <row r="209" spans="1:23" ht="14.4" x14ac:dyDescent="0.55000000000000004">
      <c r="A209" s="1">
        <f t="shared" si="50"/>
        <v>202</v>
      </c>
      <c r="B209" s="83">
        <v>153</v>
      </c>
      <c r="C209" s="83">
        <v>153</v>
      </c>
      <c r="D209" s="34" t="s">
        <v>221</v>
      </c>
      <c r="E209" s="46">
        <f>VLOOKUP($B209,[1]work_database_aidandlevy2025!$E$4:$KG$334,284,FALSE)</f>
        <v>515.29999999999995</v>
      </c>
      <c r="F209" s="56">
        <f>VLOOKUP($B209,[1]work_database_aidandlevy2025!$E$4:$KG$334,285,FALSE)</f>
        <v>7878</v>
      </c>
      <c r="G209" s="73">
        <f>VLOOKUP($B209,[1]work_database_aidandlevy2025!$E$4:$KG$334,286,FALSE)</f>
        <v>4059533</v>
      </c>
      <c r="H209" s="56">
        <f>VLOOKUP($B209,[1]work_database_aidandlevy2025!$E$4:$KG$334,287,FALSE)</f>
        <v>106559</v>
      </c>
      <c r="I209" s="73">
        <f t="shared" si="45"/>
        <v>4166092</v>
      </c>
      <c r="J209" s="59">
        <v>515.29999999999995</v>
      </c>
      <c r="K209" s="20">
        <f t="shared" si="42"/>
        <v>8069</v>
      </c>
      <c r="L209" s="20">
        <f t="shared" si="46"/>
        <v>8069</v>
      </c>
      <c r="M209" s="80">
        <f t="shared" si="47"/>
        <v>4157955.6999999997</v>
      </c>
      <c r="N209" s="20">
        <f t="shared" si="39"/>
        <v>0</v>
      </c>
      <c r="O209" s="80">
        <f t="shared" si="48"/>
        <v>4157955.6999999997</v>
      </c>
      <c r="P209" s="21">
        <f t="shared" si="40"/>
        <v>-8136.3000000002794</v>
      </c>
      <c r="Q209" s="62">
        <f t="shared" si="41"/>
        <v>-1.9529813551885746E-3</v>
      </c>
      <c r="R209" s="65">
        <f t="shared" si="43"/>
        <v>0</v>
      </c>
      <c r="S209" s="53">
        <f t="shared" si="44"/>
        <v>0</v>
      </c>
      <c r="U209" s="1">
        <f t="shared" si="49"/>
        <v>8069</v>
      </c>
      <c r="V209" s="2"/>
      <c r="W209" s="37"/>
    </row>
    <row r="210" spans="1:23" ht="14.4" x14ac:dyDescent="0.55000000000000004">
      <c r="A210" s="1">
        <f t="shared" si="50"/>
        <v>203</v>
      </c>
      <c r="B210" s="83">
        <v>3691</v>
      </c>
      <c r="C210" s="83">
        <v>3691</v>
      </c>
      <c r="D210" s="34" t="s">
        <v>222</v>
      </c>
      <c r="E210" s="46">
        <f>VLOOKUP($B210,[1]work_database_aidandlevy2025!$E$4:$KG$334,284,FALSE)</f>
        <v>701.8</v>
      </c>
      <c r="F210" s="56">
        <f>VLOOKUP($B210,[1]work_database_aidandlevy2025!$E$4:$KG$334,285,FALSE)</f>
        <v>7832</v>
      </c>
      <c r="G210" s="73">
        <f>VLOOKUP($B210,[1]work_database_aidandlevy2025!$E$4:$KG$334,286,FALSE)</f>
        <v>5496498</v>
      </c>
      <c r="H210" s="56">
        <f>VLOOKUP($B210,[1]work_database_aidandlevy2025!$E$4:$KG$334,287,FALSE)</f>
        <v>104798</v>
      </c>
      <c r="I210" s="73">
        <f t="shared" si="45"/>
        <v>5601296</v>
      </c>
      <c r="J210" s="59">
        <v>701.8</v>
      </c>
      <c r="K210" s="20">
        <f t="shared" si="42"/>
        <v>8023</v>
      </c>
      <c r="L210" s="20">
        <f t="shared" si="46"/>
        <v>8023</v>
      </c>
      <c r="M210" s="80">
        <f t="shared" si="47"/>
        <v>5630541.3999999994</v>
      </c>
      <c r="N210" s="20">
        <f t="shared" si="39"/>
        <v>0</v>
      </c>
      <c r="O210" s="80">
        <f t="shared" si="48"/>
        <v>5630541.3999999994</v>
      </c>
      <c r="P210" s="21">
        <f t="shared" si="40"/>
        <v>29245.399999999441</v>
      </c>
      <c r="Q210" s="62">
        <f t="shared" si="41"/>
        <v>5.2211845258667714E-3</v>
      </c>
      <c r="R210" s="65">
        <f t="shared" si="43"/>
        <v>0</v>
      </c>
      <c r="S210" s="53">
        <f t="shared" si="44"/>
        <v>0</v>
      </c>
      <c r="U210" s="1">
        <f t="shared" si="49"/>
        <v>8023</v>
      </c>
      <c r="V210" s="2"/>
      <c r="W210" s="37"/>
    </row>
    <row r="211" spans="1:23" ht="14.4" x14ac:dyDescent="0.55000000000000004">
      <c r="A211" s="1">
        <f t="shared" si="50"/>
        <v>204</v>
      </c>
      <c r="B211" s="83">
        <v>4774</v>
      </c>
      <c r="C211" s="83">
        <v>4774</v>
      </c>
      <c r="D211" s="34" t="s">
        <v>223</v>
      </c>
      <c r="E211" s="46">
        <f>VLOOKUP($B211,[1]work_database_aidandlevy2025!$E$4:$KG$334,284,FALSE)</f>
        <v>1106.5999999999999</v>
      </c>
      <c r="F211" s="56">
        <f>VLOOKUP($B211,[1]work_database_aidandlevy2025!$E$4:$KG$334,285,FALSE)</f>
        <v>7880</v>
      </c>
      <c r="G211" s="73">
        <f>VLOOKUP($B211,[1]work_database_aidandlevy2025!$E$4:$KG$334,286,FALSE)</f>
        <v>8720008</v>
      </c>
      <c r="H211" s="56">
        <f>VLOOKUP($B211,[1]work_database_aidandlevy2025!$E$4:$KG$334,287,FALSE)</f>
        <v>117575</v>
      </c>
      <c r="I211" s="73">
        <f t="shared" si="45"/>
        <v>8837583</v>
      </c>
      <c r="J211" s="59">
        <v>1106.5999999999999</v>
      </c>
      <c r="K211" s="20">
        <f t="shared" si="42"/>
        <v>8071</v>
      </c>
      <c r="L211" s="20">
        <f t="shared" si="46"/>
        <v>8071</v>
      </c>
      <c r="M211" s="80">
        <f t="shared" si="47"/>
        <v>8931368.5999999996</v>
      </c>
      <c r="N211" s="20">
        <f t="shared" si="39"/>
        <v>0</v>
      </c>
      <c r="O211" s="80">
        <f t="shared" si="48"/>
        <v>8931368.5999999996</v>
      </c>
      <c r="P211" s="21">
        <f t="shared" si="40"/>
        <v>93785.599999999627</v>
      </c>
      <c r="Q211" s="62">
        <f t="shared" si="41"/>
        <v>1.0612132299068607E-2</v>
      </c>
      <c r="R211" s="65">
        <f t="shared" si="43"/>
        <v>0</v>
      </c>
      <c r="S211" s="53">
        <f t="shared" si="44"/>
        <v>0</v>
      </c>
      <c r="U211" s="1">
        <f t="shared" si="49"/>
        <v>8071</v>
      </c>
      <c r="V211" s="2"/>
      <c r="W211" s="37"/>
    </row>
    <row r="212" spans="1:23" ht="14.4" x14ac:dyDescent="0.55000000000000004">
      <c r="A212" s="1">
        <f t="shared" si="50"/>
        <v>205</v>
      </c>
      <c r="B212" s="83">
        <v>873</v>
      </c>
      <c r="C212" s="83">
        <v>873</v>
      </c>
      <c r="D212" s="35" t="s">
        <v>224</v>
      </c>
      <c r="E212" s="47">
        <f>VLOOKUP($B212,[1]work_database_aidandlevy2025!$E$4:$KG$334,284,FALSE)</f>
        <v>471.9</v>
      </c>
      <c r="F212" s="57">
        <f>VLOOKUP($B212,[1]work_database_aidandlevy2025!$E$4:$KG$334,285,FALSE)</f>
        <v>7900</v>
      </c>
      <c r="G212" s="74">
        <f>VLOOKUP($B212,[1]work_database_aidandlevy2025!$E$4:$KG$334,286,FALSE)</f>
        <v>3728010</v>
      </c>
      <c r="H212" s="57">
        <f>VLOOKUP($B212,[1]work_database_aidandlevy2025!$E$4:$KG$334,287,FALSE)</f>
        <v>36565</v>
      </c>
      <c r="I212" s="74">
        <f t="shared" si="45"/>
        <v>3764575</v>
      </c>
      <c r="J212" s="60">
        <v>471.9</v>
      </c>
      <c r="K212" s="22">
        <f t="shared" si="42"/>
        <v>8091</v>
      </c>
      <c r="L212" s="22">
        <f t="shared" si="46"/>
        <v>8091</v>
      </c>
      <c r="M212" s="81">
        <f t="shared" si="47"/>
        <v>3818142.9</v>
      </c>
      <c r="N212" s="22">
        <f t="shared" si="39"/>
        <v>0</v>
      </c>
      <c r="O212" s="81">
        <f t="shared" si="48"/>
        <v>3818142.9</v>
      </c>
      <c r="P212" s="23">
        <f t="shared" si="40"/>
        <v>53567.899999999907</v>
      </c>
      <c r="Q212" s="63">
        <f t="shared" si="41"/>
        <v>1.4229468133853066E-2</v>
      </c>
      <c r="R212" s="66">
        <f t="shared" si="43"/>
        <v>0</v>
      </c>
      <c r="S212" s="54">
        <f t="shared" si="44"/>
        <v>0</v>
      </c>
      <c r="U212" s="1">
        <f t="shared" si="49"/>
        <v>8091</v>
      </c>
      <c r="V212" s="2"/>
      <c r="W212" s="37"/>
    </row>
    <row r="213" spans="1:23" ht="14.4" x14ac:dyDescent="0.55000000000000004">
      <c r="A213" s="1">
        <f t="shared" si="50"/>
        <v>206</v>
      </c>
      <c r="B213" s="83">
        <v>4778</v>
      </c>
      <c r="C213" s="83">
        <v>4778</v>
      </c>
      <c r="D213" s="34" t="s">
        <v>225</v>
      </c>
      <c r="E213" s="46">
        <f>VLOOKUP($B213,[1]work_database_aidandlevy2025!$E$4:$KG$334,284,FALSE)</f>
        <v>243.2</v>
      </c>
      <c r="F213" s="56">
        <f>VLOOKUP($B213,[1]work_database_aidandlevy2025!$E$4:$KG$334,285,FALSE)</f>
        <v>7828</v>
      </c>
      <c r="G213" s="73">
        <f>VLOOKUP($B213,[1]work_database_aidandlevy2025!$E$4:$KG$334,286,FALSE)</f>
        <v>1903770</v>
      </c>
      <c r="H213" s="56">
        <f>VLOOKUP($B213,[1]work_database_aidandlevy2025!$E$4:$KG$334,287,FALSE)</f>
        <v>0</v>
      </c>
      <c r="I213" s="73">
        <f t="shared" si="45"/>
        <v>1903770</v>
      </c>
      <c r="J213" s="59">
        <v>243.2</v>
      </c>
      <c r="K213" s="20">
        <f t="shared" si="42"/>
        <v>8019</v>
      </c>
      <c r="L213" s="20">
        <f t="shared" si="46"/>
        <v>8019</v>
      </c>
      <c r="M213" s="80">
        <f t="shared" si="47"/>
        <v>1950220.7999999998</v>
      </c>
      <c r="N213" s="20">
        <f t="shared" ref="N213:N276" si="51">MAX((G213*1.01)-M213,0)</f>
        <v>0</v>
      </c>
      <c r="O213" s="80">
        <f t="shared" si="48"/>
        <v>1950220.7999999998</v>
      </c>
      <c r="P213" s="21">
        <f t="shared" ref="P213:P276" si="52">O213-I213</f>
        <v>46450.799999999814</v>
      </c>
      <c r="Q213" s="62">
        <f t="shared" ref="Q213:Q276" si="53">P213/I213</f>
        <v>2.4399375975038905E-2</v>
      </c>
      <c r="R213" s="65">
        <f t="shared" si="43"/>
        <v>0</v>
      </c>
      <c r="S213" s="53">
        <f t="shared" si="44"/>
        <v>0</v>
      </c>
      <c r="U213" s="1">
        <f t="shared" si="49"/>
        <v>8019</v>
      </c>
      <c r="V213" s="2"/>
      <c r="W213" s="37"/>
    </row>
    <row r="214" spans="1:23" ht="14.4" x14ac:dyDescent="0.55000000000000004">
      <c r="A214" s="1">
        <f t="shared" si="50"/>
        <v>207</v>
      </c>
      <c r="B214" s="83">
        <v>4777</v>
      </c>
      <c r="C214" s="83">
        <v>4777</v>
      </c>
      <c r="D214" s="34" t="s">
        <v>226</v>
      </c>
      <c r="E214" s="46">
        <f>VLOOKUP($B214,[1]work_database_aidandlevy2025!$E$4:$KG$334,284,FALSE)</f>
        <v>545.20000000000005</v>
      </c>
      <c r="F214" s="56">
        <f>VLOOKUP($B214,[1]work_database_aidandlevy2025!$E$4:$KG$334,285,FALSE)</f>
        <v>7840</v>
      </c>
      <c r="G214" s="73">
        <f>VLOOKUP($B214,[1]work_database_aidandlevy2025!$E$4:$KG$334,286,FALSE)</f>
        <v>4274368</v>
      </c>
      <c r="H214" s="56">
        <f>VLOOKUP($B214,[1]work_database_aidandlevy2025!$E$4:$KG$334,287,FALSE)</f>
        <v>27957</v>
      </c>
      <c r="I214" s="73">
        <f t="shared" si="45"/>
        <v>4302325</v>
      </c>
      <c r="J214" s="59">
        <v>545.20000000000005</v>
      </c>
      <c r="K214" s="20">
        <f t="shared" si="42"/>
        <v>8031</v>
      </c>
      <c r="L214" s="20">
        <f t="shared" si="46"/>
        <v>8031</v>
      </c>
      <c r="M214" s="80">
        <f t="shared" si="47"/>
        <v>4378501.2</v>
      </c>
      <c r="N214" s="20">
        <f t="shared" si="51"/>
        <v>0</v>
      </c>
      <c r="O214" s="80">
        <f t="shared" si="48"/>
        <v>4378501.2</v>
      </c>
      <c r="P214" s="21">
        <f t="shared" si="52"/>
        <v>76176.200000000186</v>
      </c>
      <c r="Q214" s="62">
        <f t="shared" si="53"/>
        <v>1.7705821852138131E-2</v>
      </c>
      <c r="R214" s="65">
        <f t="shared" si="43"/>
        <v>0</v>
      </c>
      <c r="S214" s="53">
        <f t="shared" si="44"/>
        <v>0</v>
      </c>
      <c r="U214" s="1">
        <f t="shared" si="49"/>
        <v>8031</v>
      </c>
      <c r="V214" s="2"/>
      <c r="W214" s="37"/>
    </row>
    <row r="215" spans="1:23" ht="14.4" x14ac:dyDescent="0.55000000000000004">
      <c r="A215" s="1">
        <f t="shared" si="50"/>
        <v>208</v>
      </c>
      <c r="B215" s="83">
        <v>4776</v>
      </c>
      <c r="C215" s="83">
        <v>4776</v>
      </c>
      <c r="D215" s="34" t="s">
        <v>227</v>
      </c>
      <c r="E215" s="46">
        <f>VLOOKUP($B215,[1]work_database_aidandlevy2025!$E$4:$KG$334,284,FALSE)</f>
        <v>471.5</v>
      </c>
      <c r="F215" s="56">
        <f>VLOOKUP($B215,[1]work_database_aidandlevy2025!$E$4:$KG$334,285,FALSE)</f>
        <v>7958</v>
      </c>
      <c r="G215" s="73">
        <f>VLOOKUP($B215,[1]work_database_aidandlevy2025!$E$4:$KG$334,286,FALSE)</f>
        <v>3752197</v>
      </c>
      <c r="H215" s="56">
        <f>VLOOKUP($B215,[1]work_database_aidandlevy2025!$E$4:$KG$334,287,FALSE)</f>
        <v>79925</v>
      </c>
      <c r="I215" s="73">
        <f t="shared" si="45"/>
        <v>3832122</v>
      </c>
      <c r="J215" s="59">
        <v>471.5</v>
      </c>
      <c r="K215" s="20">
        <f t="shared" si="42"/>
        <v>8149</v>
      </c>
      <c r="L215" s="20">
        <f t="shared" si="46"/>
        <v>8149</v>
      </c>
      <c r="M215" s="80">
        <f t="shared" si="47"/>
        <v>3842253.5</v>
      </c>
      <c r="N215" s="20">
        <f t="shared" si="51"/>
        <v>0</v>
      </c>
      <c r="O215" s="80">
        <f t="shared" si="48"/>
        <v>3842253.5</v>
      </c>
      <c r="P215" s="21">
        <f t="shared" si="52"/>
        <v>10131.5</v>
      </c>
      <c r="Q215" s="62">
        <f t="shared" si="53"/>
        <v>2.6438354520028329E-3</v>
      </c>
      <c r="R215" s="65">
        <f t="shared" si="43"/>
        <v>0</v>
      </c>
      <c r="S215" s="53">
        <f t="shared" si="44"/>
        <v>0</v>
      </c>
      <c r="U215" s="1">
        <f t="shared" si="49"/>
        <v>8149</v>
      </c>
      <c r="V215" s="2"/>
      <c r="W215" s="37"/>
    </row>
    <row r="216" spans="1:23" ht="14.4" x14ac:dyDescent="0.55000000000000004">
      <c r="A216" s="1">
        <f t="shared" si="50"/>
        <v>209</v>
      </c>
      <c r="B216" s="83">
        <v>4779</v>
      </c>
      <c r="C216" s="83">
        <v>4779</v>
      </c>
      <c r="D216" s="34" t="s">
        <v>228</v>
      </c>
      <c r="E216" s="46">
        <f>VLOOKUP($B216,[1]work_database_aidandlevy2025!$E$4:$KG$334,284,FALSE)</f>
        <v>2145.5</v>
      </c>
      <c r="F216" s="56">
        <f>VLOOKUP($B216,[1]work_database_aidandlevy2025!$E$4:$KG$334,285,FALSE)</f>
        <v>7826</v>
      </c>
      <c r="G216" s="73">
        <f>VLOOKUP($B216,[1]work_database_aidandlevy2025!$E$4:$KG$334,286,FALSE)</f>
        <v>16790683</v>
      </c>
      <c r="H216" s="56">
        <f>VLOOKUP($B216,[1]work_database_aidandlevy2025!$E$4:$KG$334,287,FALSE)</f>
        <v>0</v>
      </c>
      <c r="I216" s="73">
        <f t="shared" si="45"/>
        <v>16790683</v>
      </c>
      <c r="J216" s="59">
        <v>2145.5</v>
      </c>
      <c r="K216" s="20">
        <f t="shared" si="42"/>
        <v>8017</v>
      </c>
      <c r="L216" s="20">
        <f t="shared" si="46"/>
        <v>8017</v>
      </c>
      <c r="M216" s="80">
        <f t="shared" si="47"/>
        <v>17200473.5</v>
      </c>
      <c r="N216" s="20">
        <f t="shared" si="51"/>
        <v>0</v>
      </c>
      <c r="O216" s="80">
        <f t="shared" si="48"/>
        <v>17200473.5</v>
      </c>
      <c r="P216" s="21">
        <f t="shared" si="52"/>
        <v>409790.5</v>
      </c>
      <c r="Q216" s="62">
        <f t="shared" si="53"/>
        <v>2.4405826731408127E-2</v>
      </c>
      <c r="R216" s="65">
        <f t="shared" si="43"/>
        <v>0</v>
      </c>
      <c r="S216" s="53">
        <f t="shared" si="44"/>
        <v>0</v>
      </c>
      <c r="U216" s="1">
        <f t="shared" si="49"/>
        <v>8017</v>
      </c>
      <c r="V216" s="2"/>
      <c r="W216" s="37"/>
    </row>
    <row r="217" spans="1:23" ht="14.4" x14ac:dyDescent="0.55000000000000004">
      <c r="A217" s="1">
        <f t="shared" si="50"/>
        <v>210</v>
      </c>
      <c r="B217" s="83">
        <v>4784</v>
      </c>
      <c r="C217" s="83">
        <v>4784</v>
      </c>
      <c r="D217" s="35" t="s">
        <v>229</v>
      </c>
      <c r="E217" s="47">
        <f>VLOOKUP($B217,[1]work_database_aidandlevy2025!$E$4:$KG$334,284,FALSE)</f>
        <v>3018.2</v>
      </c>
      <c r="F217" s="57">
        <f>VLOOKUP($B217,[1]work_database_aidandlevy2025!$E$4:$KG$334,285,FALSE)</f>
        <v>7826</v>
      </c>
      <c r="G217" s="74">
        <f>VLOOKUP($B217,[1]work_database_aidandlevy2025!$E$4:$KG$334,286,FALSE)</f>
        <v>23620433</v>
      </c>
      <c r="H217" s="57">
        <f>VLOOKUP($B217,[1]work_database_aidandlevy2025!$E$4:$KG$334,287,FALSE)</f>
        <v>266245</v>
      </c>
      <c r="I217" s="74">
        <f t="shared" si="45"/>
        <v>23886678</v>
      </c>
      <c r="J217" s="60">
        <v>3018.2</v>
      </c>
      <c r="K217" s="22">
        <f t="shared" si="42"/>
        <v>8017</v>
      </c>
      <c r="L217" s="22">
        <f t="shared" si="46"/>
        <v>8017</v>
      </c>
      <c r="M217" s="81">
        <f t="shared" si="47"/>
        <v>24196909.399999999</v>
      </c>
      <c r="N217" s="22">
        <f t="shared" si="51"/>
        <v>0</v>
      </c>
      <c r="O217" s="81">
        <f t="shared" si="48"/>
        <v>24196909.399999999</v>
      </c>
      <c r="P217" s="23">
        <f t="shared" si="52"/>
        <v>310231.39999999851</v>
      </c>
      <c r="Q217" s="63">
        <f t="shared" si="53"/>
        <v>1.2987632687977729E-2</v>
      </c>
      <c r="R217" s="66">
        <f t="shared" si="43"/>
        <v>0</v>
      </c>
      <c r="S217" s="54">
        <f t="shared" si="44"/>
        <v>0</v>
      </c>
      <c r="U217" s="1">
        <f t="shared" si="49"/>
        <v>8017</v>
      </c>
      <c r="V217" s="2"/>
      <c r="W217" s="37"/>
    </row>
    <row r="218" spans="1:23" ht="14.4" x14ac:dyDescent="0.55000000000000004">
      <c r="A218" s="1">
        <f t="shared" si="50"/>
        <v>211</v>
      </c>
      <c r="B218" s="83">
        <v>4785</v>
      </c>
      <c r="C218" s="83">
        <v>4785</v>
      </c>
      <c r="D218" s="34" t="s">
        <v>230</v>
      </c>
      <c r="E218" s="46">
        <f>VLOOKUP($B218,[1]work_database_aidandlevy2025!$E$4:$KG$334,284,FALSE)</f>
        <v>450.2</v>
      </c>
      <c r="F218" s="56">
        <f>VLOOKUP($B218,[1]work_database_aidandlevy2025!$E$4:$KG$334,285,FALSE)</f>
        <v>7826</v>
      </c>
      <c r="G218" s="73">
        <f>VLOOKUP($B218,[1]work_database_aidandlevy2025!$E$4:$KG$334,286,FALSE)</f>
        <v>3523265</v>
      </c>
      <c r="H218" s="56">
        <f>VLOOKUP($B218,[1]work_database_aidandlevy2025!$E$4:$KG$334,287,FALSE)</f>
        <v>0</v>
      </c>
      <c r="I218" s="73">
        <f t="shared" si="45"/>
        <v>3523265</v>
      </c>
      <c r="J218" s="59">
        <v>450.2</v>
      </c>
      <c r="K218" s="20">
        <f t="shared" si="42"/>
        <v>8017</v>
      </c>
      <c r="L218" s="20">
        <f t="shared" si="46"/>
        <v>8017</v>
      </c>
      <c r="M218" s="80">
        <f t="shared" si="47"/>
        <v>3609253.4</v>
      </c>
      <c r="N218" s="20">
        <f t="shared" si="51"/>
        <v>0</v>
      </c>
      <c r="O218" s="80">
        <f t="shared" si="48"/>
        <v>3609253.4</v>
      </c>
      <c r="P218" s="21">
        <f t="shared" si="52"/>
        <v>85988.399999999907</v>
      </c>
      <c r="Q218" s="62">
        <f t="shared" si="53"/>
        <v>2.440588488234632E-2</v>
      </c>
      <c r="R218" s="65">
        <f t="shared" si="43"/>
        <v>0</v>
      </c>
      <c r="S218" s="53">
        <f t="shared" si="44"/>
        <v>0</v>
      </c>
      <c r="U218" s="1">
        <f t="shared" si="49"/>
        <v>8017</v>
      </c>
      <c r="V218" s="2"/>
      <c r="W218" s="37"/>
    </row>
    <row r="219" spans="1:23" ht="14.4" x14ac:dyDescent="0.55000000000000004">
      <c r="A219" s="1">
        <f t="shared" si="50"/>
        <v>212</v>
      </c>
      <c r="B219" s="83">
        <v>333</v>
      </c>
      <c r="C219" s="83">
        <v>333</v>
      </c>
      <c r="D219" s="34" t="s">
        <v>231</v>
      </c>
      <c r="E219" s="46">
        <f>VLOOKUP($B219,[1]work_database_aidandlevy2025!$E$4:$KG$334,284,FALSE)</f>
        <v>397</v>
      </c>
      <c r="F219" s="56">
        <f>VLOOKUP($B219,[1]work_database_aidandlevy2025!$E$4:$KG$334,285,FALSE)</f>
        <v>7861</v>
      </c>
      <c r="G219" s="73">
        <f>VLOOKUP($B219,[1]work_database_aidandlevy2025!$E$4:$KG$334,286,FALSE)</f>
        <v>3120817</v>
      </c>
      <c r="H219" s="56">
        <f>VLOOKUP($B219,[1]work_database_aidandlevy2025!$E$4:$KG$334,287,FALSE)</f>
        <v>0</v>
      </c>
      <c r="I219" s="73">
        <f t="shared" si="45"/>
        <v>3120817</v>
      </c>
      <c r="J219" s="59">
        <v>397</v>
      </c>
      <c r="K219" s="20">
        <f t="shared" si="42"/>
        <v>8052</v>
      </c>
      <c r="L219" s="20">
        <f t="shared" si="46"/>
        <v>8052</v>
      </c>
      <c r="M219" s="80">
        <f t="shared" si="47"/>
        <v>3196644</v>
      </c>
      <c r="N219" s="20">
        <f t="shared" si="51"/>
        <v>0</v>
      </c>
      <c r="O219" s="80">
        <f t="shared" si="48"/>
        <v>3196644</v>
      </c>
      <c r="P219" s="21">
        <f t="shared" si="52"/>
        <v>75827</v>
      </c>
      <c r="Q219" s="62">
        <f t="shared" si="53"/>
        <v>2.4297163210787433E-2</v>
      </c>
      <c r="R219" s="65">
        <f t="shared" si="43"/>
        <v>0</v>
      </c>
      <c r="S219" s="53">
        <f t="shared" si="44"/>
        <v>0</v>
      </c>
      <c r="U219" s="1">
        <f t="shared" si="49"/>
        <v>8052</v>
      </c>
      <c r="V219" s="2"/>
      <c r="W219" s="37"/>
    </row>
    <row r="220" spans="1:23" ht="14.4" x14ac:dyDescent="0.55000000000000004">
      <c r="A220" s="1">
        <f t="shared" si="50"/>
        <v>213</v>
      </c>
      <c r="B220" s="83">
        <v>4773</v>
      </c>
      <c r="C220" s="83">
        <v>4773</v>
      </c>
      <c r="D220" s="34" t="s">
        <v>232</v>
      </c>
      <c r="E220" s="46">
        <f>VLOOKUP($B220,[1]work_database_aidandlevy2025!$E$4:$KG$334,284,FALSE)</f>
        <v>506.6</v>
      </c>
      <c r="F220" s="56">
        <f>VLOOKUP($B220,[1]work_database_aidandlevy2025!$E$4:$KG$334,285,FALSE)</f>
        <v>7911</v>
      </c>
      <c r="G220" s="73">
        <f>VLOOKUP($B220,[1]work_database_aidandlevy2025!$E$4:$KG$334,286,FALSE)</f>
        <v>4007713</v>
      </c>
      <c r="H220" s="56">
        <f>VLOOKUP($B220,[1]work_database_aidandlevy2025!$E$4:$KG$334,287,FALSE)</f>
        <v>101411</v>
      </c>
      <c r="I220" s="73">
        <f t="shared" si="45"/>
        <v>4109124</v>
      </c>
      <c r="J220" s="59">
        <v>506.6</v>
      </c>
      <c r="K220" s="20">
        <f t="shared" si="42"/>
        <v>8102</v>
      </c>
      <c r="L220" s="20">
        <f t="shared" si="46"/>
        <v>8102</v>
      </c>
      <c r="M220" s="80">
        <f t="shared" si="47"/>
        <v>4104473.2</v>
      </c>
      <c r="N220" s="20">
        <f t="shared" si="51"/>
        <v>0</v>
      </c>
      <c r="O220" s="80">
        <f t="shared" si="48"/>
        <v>4104473.2</v>
      </c>
      <c r="P220" s="21">
        <f t="shared" si="52"/>
        <v>-4650.7999999998137</v>
      </c>
      <c r="Q220" s="62">
        <f t="shared" si="53"/>
        <v>-1.1318227437283016E-3</v>
      </c>
      <c r="R220" s="65">
        <f t="shared" si="43"/>
        <v>0</v>
      </c>
      <c r="S220" s="53">
        <f t="shared" si="44"/>
        <v>0</v>
      </c>
      <c r="U220" s="1">
        <f t="shared" si="49"/>
        <v>8102</v>
      </c>
      <c r="V220" s="2"/>
      <c r="W220" s="37"/>
    </row>
    <row r="221" spans="1:23" ht="14.4" x14ac:dyDescent="0.55000000000000004">
      <c r="A221" s="1">
        <f t="shared" si="50"/>
        <v>214</v>
      </c>
      <c r="B221" s="83">
        <v>4788</v>
      </c>
      <c r="C221" s="83">
        <v>4788</v>
      </c>
      <c r="D221" s="34" t="s">
        <v>233</v>
      </c>
      <c r="E221" s="46">
        <f>VLOOKUP($B221,[1]work_database_aidandlevy2025!$E$4:$KG$334,284,FALSE)</f>
        <v>512.6</v>
      </c>
      <c r="F221" s="56">
        <f>VLOOKUP($B221,[1]work_database_aidandlevy2025!$E$4:$KG$334,285,FALSE)</f>
        <v>7917</v>
      </c>
      <c r="G221" s="73">
        <f>VLOOKUP($B221,[1]work_database_aidandlevy2025!$E$4:$KG$334,286,FALSE)</f>
        <v>4058254</v>
      </c>
      <c r="H221" s="56">
        <f>VLOOKUP($B221,[1]work_database_aidandlevy2025!$E$4:$KG$334,287,FALSE)</f>
        <v>0</v>
      </c>
      <c r="I221" s="73">
        <f t="shared" si="45"/>
        <v>4058254</v>
      </c>
      <c r="J221" s="59">
        <v>512.6</v>
      </c>
      <c r="K221" s="20">
        <f t="shared" si="42"/>
        <v>8108</v>
      </c>
      <c r="L221" s="20">
        <f t="shared" si="46"/>
        <v>8108</v>
      </c>
      <c r="M221" s="80">
        <f t="shared" si="47"/>
        <v>4156160.8000000003</v>
      </c>
      <c r="N221" s="20">
        <f t="shared" si="51"/>
        <v>0</v>
      </c>
      <c r="O221" s="80">
        <f t="shared" si="48"/>
        <v>4156160.8000000003</v>
      </c>
      <c r="P221" s="21">
        <f t="shared" si="52"/>
        <v>97906.800000000279</v>
      </c>
      <c r="Q221" s="62">
        <f t="shared" si="53"/>
        <v>2.4125350458596304E-2</v>
      </c>
      <c r="R221" s="65">
        <f t="shared" si="43"/>
        <v>0</v>
      </c>
      <c r="S221" s="53">
        <f t="shared" si="44"/>
        <v>0</v>
      </c>
      <c r="U221" s="1">
        <f t="shared" si="49"/>
        <v>8108</v>
      </c>
      <c r="V221" s="2"/>
      <c r="W221" s="37"/>
    </row>
    <row r="222" spans="1:23" ht="14.4" x14ac:dyDescent="0.55000000000000004">
      <c r="A222" s="1">
        <f t="shared" si="50"/>
        <v>215</v>
      </c>
      <c r="B222" s="83">
        <v>4797</v>
      </c>
      <c r="C222" s="83">
        <v>4797</v>
      </c>
      <c r="D222" s="35" t="s">
        <v>234</v>
      </c>
      <c r="E222" s="47">
        <f>VLOOKUP($B222,[1]work_database_aidandlevy2025!$E$4:$KG$334,284,FALSE)</f>
        <v>3430.8</v>
      </c>
      <c r="F222" s="57">
        <f>VLOOKUP($B222,[1]work_database_aidandlevy2025!$E$4:$KG$334,285,FALSE)</f>
        <v>7826</v>
      </c>
      <c r="G222" s="74">
        <f>VLOOKUP($B222,[1]work_database_aidandlevy2025!$E$4:$KG$334,286,FALSE)</f>
        <v>26849441</v>
      </c>
      <c r="H222" s="57">
        <f>VLOOKUP($B222,[1]work_database_aidandlevy2025!$E$4:$KG$334,287,FALSE)</f>
        <v>0</v>
      </c>
      <c r="I222" s="74">
        <f t="shared" si="45"/>
        <v>26849441</v>
      </c>
      <c r="J222" s="60">
        <v>3430.8</v>
      </c>
      <c r="K222" s="22">
        <f t="shared" si="42"/>
        <v>8017</v>
      </c>
      <c r="L222" s="22">
        <f t="shared" si="46"/>
        <v>8017</v>
      </c>
      <c r="M222" s="81">
        <f t="shared" si="47"/>
        <v>27504723.600000001</v>
      </c>
      <c r="N222" s="22">
        <f t="shared" si="51"/>
        <v>0</v>
      </c>
      <c r="O222" s="81">
        <f t="shared" si="48"/>
        <v>27504723.600000001</v>
      </c>
      <c r="P222" s="23">
        <f t="shared" si="52"/>
        <v>655282.60000000149</v>
      </c>
      <c r="Q222" s="63">
        <f t="shared" si="53"/>
        <v>2.4405819100665877E-2</v>
      </c>
      <c r="R222" s="66">
        <f t="shared" si="43"/>
        <v>0</v>
      </c>
      <c r="S222" s="54">
        <f t="shared" si="44"/>
        <v>0</v>
      </c>
      <c r="U222" s="1">
        <f t="shared" si="49"/>
        <v>8017</v>
      </c>
      <c r="V222" s="2"/>
      <c r="W222" s="37"/>
    </row>
    <row r="223" spans="1:23" ht="14.4" x14ac:dyDescent="0.55000000000000004">
      <c r="A223" s="1">
        <f t="shared" si="50"/>
        <v>216</v>
      </c>
      <c r="B223" s="83">
        <v>4860</v>
      </c>
      <c r="C223" s="83">
        <v>4860</v>
      </c>
      <c r="D223" s="34" t="s">
        <v>235</v>
      </c>
      <c r="E223" s="46">
        <f>VLOOKUP($B223,[1]work_database_aidandlevy2025!$E$4:$KG$334,284,FALSE)</f>
        <v>903.5</v>
      </c>
      <c r="F223" s="56">
        <f>VLOOKUP($B223,[1]work_database_aidandlevy2025!$E$4:$KG$334,285,FALSE)</f>
        <v>7826</v>
      </c>
      <c r="G223" s="73">
        <f>VLOOKUP($B223,[1]work_database_aidandlevy2025!$E$4:$KG$334,286,FALSE)</f>
        <v>7070791</v>
      </c>
      <c r="H223" s="56">
        <f>VLOOKUP($B223,[1]work_database_aidandlevy2025!$E$4:$KG$334,287,FALSE)</f>
        <v>63750</v>
      </c>
      <c r="I223" s="73">
        <f t="shared" si="45"/>
        <v>7134541</v>
      </c>
      <c r="J223" s="59">
        <v>903.5</v>
      </c>
      <c r="K223" s="20">
        <f t="shared" si="42"/>
        <v>8017</v>
      </c>
      <c r="L223" s="20">
        <f t="shared" si="46"/>
        <v>8017</v>
      </c>
      <c r="M223" s="80">
        <f t="shared" si="47"/>
        <v>7243359.5</v>
      </c>
      <c r="N223" s="20">
        <f t="shared" si="51"/>
        <v>0</v>
      </c>
      <c r="O223" s="80">
        <f t="shared" si="48"/>
        <v>7243359.5</v>
      </c>
      <c r="P223" s="21">
        <f t="shared" si="52"/>
        <v>108818.5</v>
      </c>
      <c r="Q223" s="62">
        <f t="shared" si="53"/>
        <v>1.5252347698331259E-2</v>
      </c>
      <c r="R223" s="65">
        <f t="shared" si="43"/>
        <v>0</v>
      </c>
      <c r="S223" s="53">
        <f t="shared" si="44"/>
        <v>0</v>
      </c>
      <c r="U223" s="1">
        <f t="shared" si="49"/>
        <v>8017</v>
      </c>
      <c r="V223" s="2"/>
      <c r="W223" s="37"/>
    </row>
    <row r="224" spans="1:23" ht="14.4" x14ac:dyDescent="0.55000000000000004">
      <c r="A224" s="1">
        <f t="shared" si="50"/>
        <v>217</v>
      </c>
      <c r="B224" s="83">
        <v>4869</v>
      </c>
      <c r="C224" s="83">
        <v>4869</v>
      </c>
      <c r="D224" s="34" t="s">
        <v>236</v>
      </c>
      <c r="E224" s="46">
        <f>VLOOKUP($B224,[1]work_database_aidandlevy2025!$E$4:$KG$334,284,FALSE)</f>
        <v>1318.9</v>
      </c>
      <c r="F224" s="56">
        <f>VLOOKUP($B224,[1]work_database_aidandlevy2025!$E$4:$KG$334,285,FALSE)</f>
        <v>7832</v>
      </c>
      <c r="G224" s="73">
        <f>VLOOKUP($B224,[1]work_database_aidandlevy2025!$E$4:$KG$334,286,FALSE)</f>
        <v>10329625</v>
      </c>
      <c r="H224" s="56">
        <f>VLOOKUP($B224,[1]work_database_aidandlevy2025!$E$4:$KG$334,287,FALSE)</f>
        <v>0</v>
      </c>
      <c r="I224" s="73">
        <f t="shared" si="45"/>
        <v>10329625</v>
      </c>
      <c r="J224" s="59">
        <v>1318.9</v>
      </c>
      <c r="K224" s="20">
        <f t="shared" si="42"/>
        <v>8023</v>
      </c>
      <c r="L224" s="20">
        <f t="shared" si="46"/>
        <v>8023</v>
      </c>
      <c r="M224" s="80">
        <f t="shared" si="47"/>
        <v>10581534.700000001</v>
      </c>
      <c r="N224" s="20">
        <f t="shared" si="51"/>
        <v>0</v>
      </c>
      <c r="O224" s="80">
        <f t="shared" si="48"/>
        <v>10581534.700000001</v>
      </c>
      <c r="P224" s="21">
        <f t="shared" si="52"/>
        <v>251909.70000000112</v>
      </c>
      <c r="Q224" s="62">
        <f t="shared" si="53"/>
        <v>2.4387109890242977E-2</v>
      </c>
      <c r="R224" s="65">
        <f t="shared" si="43"/>
        <v>0</v>
      </c>
      <c r="S224" s="53">
        <f t="shared" si="44"/>
        <v>0</v>
      </c>
      <c r="U224" s="1">
        <f t="shared" si="49"/>
        <v>8023</v>
      </c>
      <c r="V224" s="2"/>
      <c r="W224" s="37"/>
    </row>
    <row r="225" spans="1:23" ht="14.4" x14ac:dyDescent="0.55000000000000004">
      <c r="A225" s="1">
        <f t="shared" si="50"/>
        <v>218</v>
      </c>
      <c r="B225" s="83">
        <v>4878</v>
      </c>
      <c r="C225" s="83">
        <v>4878</v>
      </c>
      <c r="D225" s="34" t="s">
        <v>237</v>
      </c>
      <c r="E225" s="46">
        <f>VLOOKUP($B225,[1]work_database_aidandlevy2025!$E$4:$KG$334,284,FALSE)</f>
        <v>590.29999999999995</v>
      </c>
      <c r="F225" s="56">
        <f>VLOOKUP($B225,[1]work_database_aidandlevy2025!$E$4:$KG$334,285,FALSE)</f>
        <v>7826</v>
      </c>
      <c r="G225" s="73">
        <f>VLOOKUP($B225,[1]work_database_aidandlevy2025!$E$4:$KG$334,286,FALSE)</f>
        <v>4619688</v>
      </c>
      <c r="H225" s="56">
        <f>VLOOKUP($B225,[1]work_database_aidandlevy2025!$E$4:$KG$334,287,FALSE)</f>
        <v>0</v>
      </c>
      <c r="I225" s="73">
        <f t="shared" si="45"/>
        <v>4619688</v>
      </c>
      <c r="J225" s="59">
        <v>590.29999999999995</v>
      </c>
      <c r="K225" s="20">
        <f t="shared" si="42"/>
        <v>8017</v>
      </c>
      <c r="L225" s="20">
        <f t="shared" si="46"/>
        <v>8017</v>
      </c>
      <c r="M225" s="80">
        <f t="shared" si="47"/>
        <v>4732435.0999999996</v>
      </c>
      <c r="N225" s="20">
        <f t="shared" si="51"/>
        <v>0</v>
      </c>
      <c r="O225" s="80">
        <f t="shared" si="48"/>
        <v>4732435.0999999996</v>
      </c>
      <c r="P225" s="21">
        <f t="shared" si="52"/>
        <v>112747.09999999963</v>
      </c>
      <c r="Q225" s="62">
        <f t="shared" si="53"/>
        <v>2.4405782381840425E-2</v>
      </c>
      <c r="R225" s="65">
        <f t="shared" si="43"/>
        <v>0</v>
      </c>
      <c r="S225" s="53">
        <f t="shared" si="44"/>
        <v>0</v>
      </c>
      <c r="U225" s="1">
        <f t="shared" si="49"/>
        <v>8017</v>
      </c>
      <c r="V225" s="2"/>
      <c r="W225" s="37"/>
    </row>
    <row r="226" spans="1:23" ht="14.4" x14ac:dyDescent="0.55000000000000004">
      <c r="A226" s="1">
        <f t="shared" si="50"/>
        <v>219</v>
      </c>
      <c r="B226" s="83">
        <v>4890</v>
      </c>
      <c r="C226" s="83">
        <v>4890</v>
      </c>
      <c r="D226" s="34" t="s">
        <v>238</v>
      </c>
      <c r="E226" s="46">
        <f>VLOOKUP($B226,[1]work_database_aidandlevy2025!$E$4:$KG$334,284,FALSE)</f>
        <v>1024.4000000000001</v>
      </c>
      <c r="F226" s="56">
        <f>VLOOKUP($B226,[1]work_database_aidandlevy2025!$E$4:$KG$334,285,FALSE)</f>
        <v>7826</v>
      </c>
      <c r="G226" s="73">
        <f>VLOOKUP($B226,[1]work_database_aidandlevy2025!$E$4:$KG$334,286,FALSE)</f>
        <v>8016954</v>
      </c>
      <c r="H226" s="56">
        <f>VLOOKUP($B226,[1]work_database_aidandlevy2025!$E$4:$KG$334,287,FALSE)</f>
        <v>201803</v>
      </c>
      <c r="I226" s="73">
        <f t="shared" si="45"/>
        <v>8218757</v>
      </c>
      <c r="J226" s="59">
        <v>1024.4000000000001</v>
      </c>
      <c r="K226" s="20">
        <f t="shared" si="42"/>
        <v>8017</v>
      </c>
      <c r="L226" s="20">
        <f t="shared" si="46"/>
        <v>8017</v>
      </c>
      <c r="M226" s="80">
        <f t="shared" si="47"/>
        <v>8212614.8000000007</v>
      </c>
      <c r="N226" s="20">
        <f t="shared" si="51"/>
        <v>0</v>
      </c>
      <c r="O226" s="80">
        <f t="shared" si="48"/>
        <v>8212614.8000000007</v>
      </c>
      <c r="P226" s="21">
        <f t="shared" si="52"/>
        <v>-6142.1999999992549</v>
      </c>
      <c r="Q226" s="62">
        <f t="shared" si="53"/>
        <v>-7.4733928743717028E-4</v>
      </c>
      <c r="R226" s="65">
        <f t="shared" si="43"/>
        <v>0</v>
      </c>
      <c r="S226" s="53">
        <f t="shared" si="44"/>
        <v>0</v>
      </c>
      <c r="U226" s="1">
        <f t="shared" si="49"/>
        <v>8017</v>
      </c>
      <c r="V226" s="2"/>
      <c r="W226" s="37"/>
    </row>
    <row r="227" spans="1:23" ht="14.4" x14ac:dyDescent="0.55000000000000004">
      <c r="A227" s="1">
        <f t="shared" si="50"/>
        <v>220</v>
      </c>
      <c r="B227" s="83">
        <v>4905</v>
      </c>
      <c r="C227" s="83">
        <v>4905</v>
      </c>
      <c r="D227" s="35" t="s">
        <v>239</v>
      </c>
      <c r="E227" s="47">
        <f>VLOOKUP($B227,[1]work_database_aidandlevy2025!$E$4:$KG$334,284,FALSE)</f>
        <v>193.6</v>
      </c>
      <c r="F227" s="57">
        <f>VLOOKUP($B227,[1]work_database_aidandlevy2025!$E$4:$KG$334,285,FALSE)</f>
        <v>7826</v>
      </c>
      <c r="G227" s="74">
        <f>VLOOKUP($B227,[1]work_database_aidandlevy2025!$E$4:$KG$334,286,FALSE)</f>
        <v>1515114</v>
      </c>
      <c r="H227" s="57">
        <f>VLOOKUP($B227,[1]work_database_aidandlevy2025!$E$4:$KG$334,287,FALSE)</f>
        <v>146682</v>
      </c>
      <c r="I227" s="74">
        <f t="shared" si="45"/>
        <v>1661796</v>
      </c>
      <c r="J227" s="60">
        <v>193.6</v>
      </c>
      <c r="K227" s="22">
        <f t="shared" si="42"/>
        <v>8017</v>
      </c>
      <c r="L227" s="22">
        <f t="shared" si="46"/>
        <v>8017</v>
      </c>
      <c r="M227" s="81">
        <f t="shared" si="47"/>
        <v>1552091.2</v>
      </c>
      <c r="N227" s="22">
        <f t="shared" si="51"/>
        <v>0</v>
      </c>
      <c r="O227" s="81">
        <f t="shared" si="48"/>
        <v>1552091.2</v>
      </c>
      <c r="P227" s="23">
        <f t="shared" si="52"/>
        <v>-109704.80000000005</v>
      </c>
      <c r="Q227" s="63">
        <f t="shared" si="53"/>
        <v>-6.6015804587326032E-2</v>
      </c>
      <c r="R227" s="66">
        <f t="shared" si="43"/>
        <v>0</v>
      </c>
      <c r="S227" s="54">
        <f t="shared" si="44"/>
        <v>0</v>
      </c>
      <c r="U227" s="1">
        <f t="shared" si="49"/>
        <v>8017</v>
      </c>
      <c r="V227" s="2"/>
      <c r="W227" s="37"/>
    </row>
    <row r="228" spans="1:23" ht="14.4" x14ac:dyDescent="0.55000000000000004">
      <c r="A228" s="1">
        <f t="shared" si="50"/>
        <v>221</v>
      </c>
      <c r="B228" s="83">
        <v>4978</v>
      </c>
      <c r="C228" s="83">
        <v>4978</v>
      </c>
      <c r="D228" s="34" t="s">
        <v>240</v>
      </c>
      <c r="E228" s="46">
        <f>VLOOKUP($B228,[1]work_database_aidandlevy2025!$E$4:$KG$334,284,FALSE)</f>
        <v>163.9</v>
      </c>
      <c r="F228" s="56">
        <f>VLOOKUP($B228,[1]work_database_aidandlevy2025!$E$4:$KG$334,285,FALSE)</f>
        <v>7826</v>
      </c>
      <c r="G228" s="73">
        <f>VLOOKUP($B228,[1]work_database_aidandlevy2025!$E$4:$KG$334,286,FALSE)</f>
        <v>1282681</v>
      </c>
      <c r="H228" s="56">
        <f>VLOOKUP($B228,[1]work_database_aidandlevy2025!$E$4:$KG$334,287,FALSE)</f>
        <v>90711</v>
      </c>
      <c r="I228" s="73">
        <f t="shared" si="45"/>
        <v>1373392</v>
      </c>
      <c r="J228" s="59">
        <v>163.9</v>
      </c>
      <c r="K228" s="20">
        <f t="shared" si="42"/>
        <v>8017</v>
      </c>
      <c r="L228" s="20">
        <f t="shared" si="46"/>
        <v>8017</v>
      </c>
      <c r="M228" s="80">
        <f t="shared" si="47"/>
        <v>1313986.3</v>
      </c>
      <c r="N228" s="20">
        <f t="shared" si="51"/>
        <v>0</v>
      </c>
      <c r="O228" s="80">
        <f t="shared" si="48"/>
        <v>1313986.3</v>
      </c>
      <c r="P228" s="21">
        <f t="shared" si="52"/>
        <v>-59405.699999999953</v>
      </c>
      <c r="Q228" s="62">
        <f t="shared" si="53"/>
        <v>-4.3254729895033574E-2</v>
      </c>
      <c r="R228" s="65">
        <f t="shared" si="43"/>
        <v>0</v>
      </c>
      <c r="S228" s="53">
        <f t="shared" si="44"/>
        <v>0</v>
      </c>
      <c r="U228" s="1">
        <f t="shared" si="49"/>
        <v>8017</v>
      </c>
      <c r="V228" s="2"/>
      <c r="W228" s="37"/>
    </row>
    <row r="229" spans="1:23" ht="14.4" x14ac:dyDescent="0.55000000000000004">
      <c r="A229" s="1">
        <f t="shared" si="50"/>
        <v>222</v>
      </c>
      <c r="B229" s="83">
        <v>4995</v>
      </c>
      <c r="C229" s="83">
        <v>4995</v>
      </c>
      <c r="D229" s="34" t="s">
        <v>241</v>
      </c>
      <c r="E229" s="46">
        <f>VLOOKUP($B229,[1]work_database_aidandlevy2025!$E$4:$KG$334,284,FALSE)</f>
        <v>902.1</v>
      </c>
      <c r="F229" s="56">
        <f>VLOOKUP($B229,[1]work_database_aidandlevy2025!$E$4:$KG$334,285,FALSE)</f>
        <v>7848</v>
      </c>
      <c r="G229" s="73">
        <f>VLOOKUP($B229,[1]work_database_aidandlevy2025!$E$4:$KG$334,286,FALSE)</f>
        <v>7079681</v>
      </c>
      <c r="H229" s="56">
        <f>VLOOKUP($B229,[1]work_database_aidandlevy2025!$E$4:$KG$334,287,FALSE)</f>
        <v>0</v>
      </c>
      <c r="I229" s="73">
        <f t="shared" si="45"/>
        <v>7079681</v>
      </c>
      <c r="J229" s="59">
        <v>902.1</v>
      </c>
      <c r="K229" s="20">
        <f t="shared" si="42"/>
        <v>8039</v>
      </c>
      <c r="L229" s="20">
        <f t="shared" si="46"/>
        <v>8039</v>
      </c>
      <c r="M229" s="80">
        <f t="shared" si="47"/>
        <v>7251981.9000000004</v>
      </c>
      <c r="N229" s="20">
        <f t="shared" si="51"/>
        <v>0</v>
      </c>
      <c r="O229" s="80">
        <f t="shared" si="48"/>
        <v>7251981.9000000004</v>
      </c>
      <c r="P229" s="21">
        <f t="shared" si="52"/>
        <v>172300.90000000037</v>
      </c>
      <c r="Q229" s="62">
        <f t="shared" si="53"/>
        <v>2.4337381867911897E-2</v>
      </c>
      <c r="R229" s="65">
        <f t="shared" si="43"/>
        <v>0</v>
      </c>
      <c r="S229" s="53">
        <f t="shared" si="44"/>
        <v>0</v>
      </c>
      <c r="U229" s="1">
        <f t="shared" si="49"/>
        <v>8039</v>
      </c>
      <c r="V229" s="2"/>
      <c r="W229" s="37"/>
    </row>
    <row r="230" spans="1:23" ht="14.4" x14ac:dyDescent="0.55000000000000004">
      <c r="A230" s="1">
        <f t="shared" si="50"/>
        <v>223</v>
      </c>
      <c r="B230" s="83">
        <v>5013</v>
      </c>
      <c r="C230" s="83">
        <v>5013</v>
      </c>
      <c r="D230" s="34" t="s">
        <v>242</v>
      </c>
      <c r="E230" s="46">
        <f>VLOOKUP($B230,[1]work_database_aidandlevy2025!$E$4:$KG$334,284,FALSE)</f>
        <v>2221.8000000000002</v>
      </c>
      <c r="F230" s="56">
        <f>VLOOKUP($B230,[1]work_database_aidandlevy2025!$E$4:$KG$334,285,FALSE)</f>
        <v>7826</v>
      </c>
      <c r="G230" s="73">
        <f>VLOOKUP($B230,[1]work_database_aidandlevy2025!$E$4:$KG$334,286,FALSE)</f>
        <v>17387807</v>
      </c>
      <c r="H230" s="56">
        <f>VLOOKUP($B230,[1]work_database_aidandlevy2025!$E$4:$KG$334,287,FALSE)</f>
        <v>0</v>
      </c>
      <c r="I230" s="73">
        <f t="shared" si="45"/>
        <v>17387807</v>
      </c>
      <c r="J230" s="59">
        <v>2221.8000000000002</v>
      </c>
      <c r="K230" s="20">
        <f t="shared" si="42"/>
        <v>8017</v>
      </c>
      <c r="L230" s="20">
        <f t="shared" si="46"/>
        <v>8017</v>
      </c>
      <c r="M230" s="80">
        <f t="shared" si="47"/>
        <v>17812170.600000001</v>
      </c>
      <c r="N230" s="20">
        <f t="shared" si="51"/>
        <v>0</v>
      </c>
      <c r="O230" s="80">
        <f t="shared" si="48"/>
        <v>17812170.600000001</v>
      </c>
      <c r="P230" s="21">
        <f t="shared" si="52"/>
        <v>424363.60000000149</v>
      </c>
      <c r="Q230" s="62">
        <f t="shared" si="53"/>
        <v>2.4405814948371667E-2</v>
      </c>
      <c r="R230" s="65">
        <f t="shared" si="43"/>
        <v>0</v>
      </c>
      <c r="S230" s="53">
        <f t="shared" si="44"/>
        <v>0</v>
      </c>
      <c r="U230" s="1">
        <f t="shared" si="49"/>
        <v>8017</v>
      </c>
      <c r="V230" s="2"/>
      <c r="W230" s="37"/>
    </row>
    <row r="231" spans="1:23" ht="14.4" x14ac:dyDescent="0.55000000000000004">
      <c r="A231" s="1">
        <f t="shared" si="50"/>
        <v>224</v>
      </c>
      <c r="B231" s="83">
        <v>5049</v>
      </c>
      <c r="C231" s="83">
        <v>5049</v>
      </c>
      <c r="D231" s="34" t="s">
        <v>243</v>
      </c>
      <c r="E231" s="46">
        <f>VLOOKUP($B231,[1]work_database_aidandlevy2025!$E$4:$KG$334,284,FALSE)</f>
        <v>5113.3999999999996</v>
      </c>
      <c r="F231" s="56">
        <f>VLOOKUP($B231,[1]work_database_aidandlevy2025!$E$4:$KG$334,285,FALSE)</f>
        <v>7826</v>
      </c>
      <c r="G231" s="73">
        <f>VLOOKUP($B231,[1]work_database_aidandlevy2025!$E$4:$KG$334,286,FALSE)</f>
        <v>40017468</v>
      </c>
      <c r="H231" s="56">
        <f>VLOOKUP($B231,[1]work_database_aidandlevy2025!$E$4:$KG$334,287,FALSE)</f>
        <v>0</v>
      </c>
      <c r="I231" s="73">
        <f t="shared" si="45"/>
        <v>40017468</v>
      </c>
      <c r="J231" s="59">
        <v>5113.3999999999996</v>
      </c>
      <c r="K231" s="20">
        <f t="shared" si="42"/>
        <v>8017</v>
      </c>
      <c r="L231" s="20">
        <f t="shared" si="46"/>
        <v>8017</v>
      </c>
      <c r="M231" s="80">
        <f t="shared" si="47"/>
        <v>40994127.799999997</v>
      </c>
      <c r="N231" s="20">
        <f t="shared" si="51"/>
        <v>0</v>
      </c>
      <c r="O231" s="80">
        <f t="shared" si="48"/>
        <v>40994127.799999997</v>
      </c>
      <c r="P231" s="21">
        <f t="shared" si="52"/>
        <v>976659.79999999702</v>
      </c>
      <c r="Q231" s="62">
        <f t="shared" si="53"/>
        <v>2.4405836970994691E-2</v>
      </c>
      <c r="R231" s="65">
        <f t="shared" si="43"/>
        <v>0</v>
      </c>
      <c r="S231" s="53">
        <f t="shared" si="44"/>
        <v>0</v>
      </c>
      <c r="U231" s="1">
        <f t="shared" si="49"/>
        <v>8017</v>
      </c>
      <c r="V231" s="2"/>
      <c r="W231" s="37"/>
    </row>
    <row r="232" spans="1:23" ht="14.4" x14ac:dyDescent="0.55000000000000004">
      <c r="A232" s="1">
        <f t="shared" si="50"/>
        <v>225</v>
      </c>
      <c r="B232" s="83">
        <v>5121</v>
      </c>
      <c r="C232" s="83">
        <v>5121</v>
      </c>
      <c r="D232" s="35" t="s">
        <v>244</v>
      </c>
      <c r="E232" s="47">
        <f>VLOOKUP($B232,[1]work_database_aidandlevy2025!$E$4:$KG$334,284,FALSE)</f>
        <v>642.5</v>
      </c>
      <c r="F232" s="57">
        <f>VLOOKUP($B232,[1]work_database_aidandlevy2025!$E$4:$KG$334,285,FALSE)</f>
        <v>7826</v>
      </c>
      <c r="G232" s="74">
        <f>VLOOKUP($B232,[1]work_database_aidandlevy2025!$E$4:$KG$334,286,FALSE)</f>
        <v>5028205</v>
      </c>
      <c r="H232" s="57">
        <f>VLOOKUP($B232,[1]work_database_aidandlevy2025!$E$4:$KG$334,287,FALSE)</f>
        <v>0</v>
      </c>
      <c r="I232" s="74">
        <f t="shared" si="45"/>
        <v>5028205</v>
      </c>
      <c r="J232" s="60">
        <v>642.5</v>
      </c>
      <c r="K232" s="22">
        <f t="shared" si="42"/>
        <v>8017</v>
      </c>
      <c r="L232" s="22">
        <f t="shared" si="46"/>
        <v>8017</v>
      </c>
      <c r="M232" s="81">
        <f t="shared" si="47"/>
        <v>5150922.5</v>
      </c>
      <c r="N232" s="22">
        <f t="shared" si="51"/>
        <v>0</v>
      </c>
      <c r="O232" s="81">
        <f t="shared" si="48"/>
        <v>5150922.5</v>
      </c>
      <c r="P232" s="23">
        <f t="shared" si="52"/>
        <v>122717.5</v>
      </c>
      <c r="Q232" s="63">
        <f t="shared" si="53"/>
        <v>2.4405826731408127E-2</v>
      </c>
      <c r="R232" s="66">
        <f t="shared" si="43"/>
        <v>0</v>
      </c>
      <c r="S232" s="54">
        <f t="shared" si="44"/>
        <v>0</v>
      </c>
      <c r="U232" s="1">
        <f t="shared" si="49"/>
        <v>8017</v>
      </c>
      <c r="V232" s="2"/>
      <c r="W232" s="37"/>
    </row>
    <row r="233" spans="1:23" ht="14.4" x14ac:dyDescent="0.55000000000000004">
      <c r="A233" s="1">
        <f t="shared" si="50"/>
        <v>226</v>
      </c>
      <c r="B233" s="83">
        <v>5139</v>
      </c>
      <c r="C233" s="83">
        <v>5139</v>
      </c>
      <c r="D233" s="34" t="s">
        <v>245</v>
      </c>
      <c r="E233" s="46">
        <f>VLOOKUP($B233,[1]work_database_aidandlevy2025!$E$4:$KG$334,284,FALSE)</f>
        <v>188.2</v>
      </c>
      <c r="F233" s="56">
        <f>VLOOKUP($B233,[1]work_database_aidandlevy2025!$E$4:$KG$334,285,FALSE)</f>
        <v>7958</v>
      </c>
      <c r="G233" s="73">
        <f>VLOOKUP($B233,[1]work_database_aidandlevy2025!$E$4:$KG$334,286,FALSE)</f>
        <v>1497696</v>
      </c>
      <c r="H233" s="56">
        <f>VLOOKUP($B233,[1]work_database_aidandlevy2025!$E$4:$KG$334,287,FALSE)</f>
        <v>0</v>
      </c>
      <c r="I233" s="73">
        <f t="shared" si="45"/>
        <v>1497696</v>
      </c>
      <c r="J233" s="59">
        <v>188.2</v>
      </c>
      <c r="K233" s="20">
        <f t="shared" si="42"/>
        <v>8149</v>
      </c>
      <c r="L233" s="20">
        <f t="shared" si="46"/>
        <v>8149</v>
      </c>
      <c r="M233" s="80">
        <f t="shared" si="47"/>
        <v>1533641.7999999998</v>
      </c>
      <c r="N233" s="20">
        <f t="shared" si="51"/>
        <v>0</v>
      </c>
      <c r="O233" s="80">
        <f t="shared" si="48"/>
        <v>1533641.7999999998</v>
      </c>
      <c r="P233" s="21">
        <f t="shared" si="52"/>
        <v>35945.799999999814</v>
      </c>
      <c r="Q233" s="62">
        <f t="shared" si="53"/>
        <v>2.4000731790697054E-2</v>
      </c>
      <c r="R233" s="65">
        <f t="shared" si="43"/>
        <v>0</v>
      </c>
      <c r="S233" s="53">
        <f t="shared" si="44"/>
        <v>0</v>
      </c>
      <c r="U233" s="1">
        <f t="shared" si="49"/>
        <v>8149</v>
      </c>
      <c r="V233" s="2"/>
      <c r="W233" s="37"/>
    </row>
    <row r="234" spans="1:23" ht="14.4" x14ac:dyDescent="0.55000000000000004">
      <c r="A234" s="1">
        <f t="shared" si="50"/>
        <v>227</v>
      </c>
      <c r="B234" s="83">
        <v>5319</v>
      </c>
      <c r="C234" s="83">
        <v>5160</v>
      </c>
      <c r="D234" s="34" t="s">
        <v>4</v>
      </c>
      <c r="E234" s="46">
        <f>VLOOKUP($B234,[1]work_database_aidandlevy2025!$E$4:$KG$334,284,FALSE)</f>
        <v>999.3</v>
      </c>
      <c r="F234" s="56">
        <f>VLOOKUP($B234,[1]work_database_aidandlevy2025!$E$4:$KG$334,285,FALSE)</f>
        <v>7826</v>
      </c>
      <c r="G234" s="73">
        <f>VLOOKUP($B234,[1]work_database_aidandlevy2025!$E$4:$KG$334,286,FALSE)</f>
        <v>7820522</v>
      </c>
      <c r="H234" s="56">
        <f>VLOOKUP($B234,[1]work_database_aidandlevy2025!$E$4:$KG$334,287,FALSE)</f>
        <v>138363</v>
      </c>
      <c r="I234" s="73">
        <f t="shared" si="45"/>
        <v>7958885</v>
      </c>
      <c r="J234" s="59">
        <v>999.3</v>
      </c>
      <c r="K234" s="20">
        <f t="shared" si="42"/>
        <v>8017</v>
      </c>
      <c r="L234" s="20">
        <f t="shared" si="46"/>
        <v>8017</v>
      </c>
      <c r="M234" s="80">
        <f t="shared" si="47"/>
        <v>8011388.0999999996</v>
      </c>
      <c r="N234" s="20">
        <f t="shared" si="51"/>
        <v>0</v>
      </c>
      <c r="O234" s="80">
        <f t="shared" si="48"/>
        <v>8011388.0999999996</v>
      </c>
      <c r="P234" s="21">
        <f t="shared" si="52"/>
        <v>52503.099999999627</v>
      </c>
      <c r="Q234" s="62">
        <f t="shared" si="53"/>
        <v>6.5967908821398507E-3</v>
      </c>
      <c r="R234" s="65">
        <f t="shared" si="43"/>
        <v>0</v>
      </c>
      <c r="S234" s="53">
        <f t="shared" si="44"/>
        <v>0</v>
      </c>
      <c r="U234" s="1">
        <f t="shared" si="49"/>
        <v>8017</v>
      </c>
      <c r="V234" s="2"/>
      <c r="W234" s="37"/>
    </row>
    <row r="235" spans="1:23" ht="14.4" x14ac:dyDescent="0.55000000000000004">
      <c r="A235" s="1">
        <f t="shared" si="50"/>
        <v>228</v>
      </c>
      <c r="B235" s="83">
        <v>5163</v>
      </c>
      <c r="C235" s="83">
        <v>5163</v>
      </c>
      <c r="D235" s="34" t="s">
        <v>246</v>
      </c>
      <c r="E235" s="46">
        <f>VLOOKUP($B235,[1]work_database_aidandlevy2025!$E$4:$KG$334,284,FALSE)</f>
        <v>530.70000000000005</v>
      </c>
      <c r="F235" s="56">
        <f>VLOOKUP($B235,[1]work_database_aidandlevy2025!$E$4:$KG$334,285,FALSE)</f>
        <v>7826</v>
      </c>
      <c r="G235" s="73">
        <f>VLOOKUP($B235,[1]work_database_aidandlevy2025!$E$4:$KG$334,286,FALSE)</f>
        <v>4153258</v>
      </c>
      <c r="H235" s="56">
        <f>VLOOKUP($B235,[1]work_database_aidandlevy2025!$E$4:$KG$334,287,FALSE)</f>
        <v>81045</v>
      </c>
      <c r="I235" s="73">
        <f t="shared" si="45"/>
        <v>4234303</v>
      </c>
      <c r="J235" s="59">
        <v>530.70000000000005</v>
      </c>
      <c r="K235" s="20">
        <f t="shared" si="42"/>
        <v>8017</v>
      </c>
      <c r="L235" s="20">
        <f t="shared" si="46"/>
        <v>8017</v>
      </c>
      <c r="M235" s="80">
        <f t="shared" si="47"/>
        <v>4254621.9000000004</v>
      </c>
      <c r="N235" s="20">
        <f t="shared" si="51"/>
        <v>0</v>
      </c>
      <c r="O235" s="80">
        <f t="shared" si="48"/>
        <v>4254621.9000000004</v>
      </c>
      <c r="P235" s="21">
        <f t="shared" si="52"/>
        <v>20318.900000000373</v>
      </c>
      <c r="Q235" s="62">
        <f t="shared" si="53"/>
        <v>4.7986410041984178E-3</v>
      </c>
      <c r="R235" s="65">
        <f t="shared" si="43"/>
        <v>0</v>
      </c>
      <c r="S235" s="53">
        <f t="shared" si="44"/>
        <v>0</v>
      </c>
      <c r="U235" s="1">
        <f t="shared" si="49"/>
        <v>8017</v>
      </c>
      <c r="V235" s="2"/>
      <c r="W235" s="37"/>
    </row>
    <row r="236" spans="1:23" ht="14.4" x14ac:dyDescent="0.55000000000000004">
      <c r="A236" s="1">
        <f t="shared" si="50"/>
        <v>229</v>
      </c>
      <c r="B236" s="83">
        <v>5166</v>
      </c>
      <c r="C236" s="83">
        <v>5166</v>
      </c>
      <c r="D236" s="34" t="s">
        <v>247</v>
      </c>
      <c r="E236" s="46">
        <f>VLOOKUP($B236,[1]work_database_aidandlevy2025!$E$4:$KG$334,284,FALSE)</f>
        <v>2135.9</v>
      </c>
      <c r="F236" s="56">
        <f>VLOOKUP($B236,[1]work_database_aidandlevy2025!$E$4:$KG$334,285,FALSE)</f>
        <v>7826</v>
      </c>
      <c r="G236" s="73">
        <f>VLOOKUP($B236,[1]work_database_aidandlevy2025!$E$4:$KG$334,286,FALSE)</f>
        <v>16715553</v>
      </c>
      <c r="H236" s="56">
        <f>VLOOKUP($B236,[1]work_database_aidandlevy2025!$E$4:$KG$334,287,FALSE)</f>
        <v>92877</v>
      </c>
      <c r="I236" s="73">
        <f t="shared" si="45"/>
        <v>16808430</v>
      </c>
      <c r="J236" s="59">
        <v>2135.9</v>
      </c>
      <c r="K236" s="20">
        <f t="shared" si="42"/>
        <v>8017</v>
      </c>
      <c r="L236" s="20">
        <f t="shared" si="46"/>
        <v>8017</v>
      </c>
      <c r="M236" s="80">
        <f t="shared" si="47"/>
        <v>17123510.300000001</v>
      </c>
      <c r="N236" s="20">
        <f t="shared" si="51"/>
        <v>0</v>
      </c>
      <c r="O236" s="80">
        <f t="shared" si="48"/>
        <v>17123510.300000001</v>
      </c>
      <c r="P236" s="21">
        <f t="shared" si="52"/>
        <v>315080.30000000075</v>
      </c>
      <c r="Q236" s="62">
        <f t="shared" si="53"/>
        <v>1.8745373601222765E-2</v>
      </c>
      <c r="R236" s="65">
        <f t="shared" si="43"/>
        <v>0</v>
      </c>
      <c r="S236" s="53">
        <f t="shared" si="44"/>
        <v>0</v>
      </c>
      <c r="U236" s="1">
        <f t="shared" si="49"/>
        <v>8017</v>
      </c>
      <c r="V236" s="2"/>
      <c r="W236" s="37"/>
    </row>
    <row r="237" spans="1:23" ht="14.4" x14ac:dyDescent="0.55000000000000004">
      <c r="A237" s="1">
        <f t="shared" si="50"/>
        <v>230</v>
      </c>
      <c r="B237" s="83">
        <v>5184</v>
      </c>
      <c r="C237" s="83">
        <v>5184</v>
      </c>
      <c r="D237" s="35" t="s">
        <v>248</v>
      </c>
      <c r="E237" s="47">
        <f>VLOOKUP($B237,[1]work_database_aidandlevy2025!$E$4:$KG$334,284,FALSE)</f>
        <v>1918.7</v>
      </c>
      <c r="F237" s="57">
        <f>VLOOKUP($B237,[1]work_database_aidandlevy2025!$E$4:$KG$334,285,FALSE)</f>
        <v>7826</v>
      </c>
      <c r="G237" s="74">
        <f>VLOOKUP($B237,[1]work_database_aidandlevy2025!$E$4:$KG$334,286,FALSE)</f>
        <v>15015746</v>
      </c>
      <c r="H237" s="57">
        <f>VLOOKUP($B237,[1]work_database_aidandlevy2025!$E$4:$KG$334,287,FALSE)</f>
        <v>0</v>
      </c>
      <c r="I237" s="74">
        <f t="shared" si="45"/>
        <v>15015746</v>
      </c>
      <c r="J237" s="60">
        <v>1918.7</v>
      </c>
      <c r="K237" s="22">
        <f t="shared" si="42"/>
        <v>8017</v>
      </c>
      <c r="L237" s="22">
        <f t="shared" si="46"/>
        <v>8017</v>
      </c>
      <c r="M237" s="81">
        <f t="shared" si="47"/>
        <v>15382217.9</v>
      </c>
      <c r="N237" s="22">
        <f t="shared" si="51"/>
        <v>0</v>
      </c>
      <c r="O237" s="81">
        <f t="shared" si="48"/>
        <v>15382217.9</v>
      </c>
      <c r="P237" s="23">
        <f t="shared" si="52"/>
        <v>366471.90000000037</v>
      </c>
      <c r="Q237" s="63">
        <f t="shared" si="53"/>
        <v>2.4405840375829504E-2</v>
      </c>
      <c r="R237" s="66">
        <f t="shared" si="43"/>
        <v>0</v>
      </c>
      <c r="S237" s="54">
        <f t="shared" si="44"/>
        <v>0</v>
      </c>
      <c r="U237" s="1">
        <f t="shared" si="49"/>
        <v>8017</v>
      </c>
      <c r="V237" s="2"/>
      <c r="W237" s="37"/>
    </row>
    <row r="238" spans="1:23" ht="14.4" x14ac:dyDescent="0.55000000000000004">
      <c r="A238" s="1">
        <f t="shared" si="50"/>
        <v>231</v>
      </c>
      <c r="B238" s="83">
        <v>5250</v>
      </c>
      <c r="C238" s="83">
        <v>5250</v>
      </c>
      <c r="D238" s="34" t="s">
        <v>249</v>
      </c>
      <c r="E238" s="46">
        <f>VLOOKUP($B238,[1]work_database_aidandlevy2025!$E$4:$KG$334,284,FALSE)</f>
        <v>5537.9</v>
      </c>
      <c r="F238" s="56">
        <f>VLOOKUP($B238,[1]work_database_aidandlevy2025!$E$4:$KG$334,285,FALSE)</f>
        <v>7924</v>
      </c>
      <c r="G238" s="73">
        <f>VLOOKUP($B238,[1]work_database_aidandlevy2025!$E$4:$KG$334,286,FALSE)</f>
        <v>43882320</v>
      </c>
      <c r="H238" s="56">
        <f>VLOOKUP($B238,[1]work_database_aidandlevy2025!$E$4:$KG$334,287,FALSE)</f>
        <v>0</v>
      </c>
      <c r="I238" s="73">
        <f t="shared" si="45"/>
        <v>43882320</v>
      </c>
      <c r="J238" s="59">
        <v>5537.9</v>
      </c>
      <c r="K238" s="20">
        <f t="shared" si="42"/>
        <v>8115</v>
      </c>
      <c r="L238" s="20">
        <f t="shared" si="46"/>
        <v>8115</v>
      </c>
      <c r="M238" s="80">
        <f t="shared" si="47"/>
        <v>44940058.5</v>
      </c>
      <c r="N238" s="20">
        <f t="shared" si="51"/>
        <v>0</v>
      </c>
      <c r="O238" s="80">
        <f t="shared" si="48"/>
        <v>44940058.5</v>
      </c>
      <c r="P238" s="21">
        <f t="shared" si="52"/>
        <v>1057738.5</v>
      </c>
      <c r="Q238" s="62">
        <f t="shared" si="53"/>
        <v>2.4103978549903468E-2</v>
      </c>
      <c r="R238" s="65">
        <f t="shared" si="43"/>
        <v>0</v>
      </c>
      <c r="S238" s="53">
        <f t="shared" si="44"/>
        <v>0</v>
      </c>
      <c r="U238" s="1">
        <f t="shared" si="49"/>
        <v>8115</v>
      </c>
      <c r="V238" s="2"/>
      <c r="W238" s="37"/>
    </row>
    <row r="239" spans="1:23" ht="14.4" x14ac:dyDescent="0.55000000000000004">
      <c r="A239" s="1">
        <f t="shared" si="50"/>
        <v>232</v>
      </c>
      <c r="B239" s="83">
        <v>5256</v>
      </c>
      <c r="C239" s="83">
        <v>5256</v>
      </c>
      <c r="D239" s="34" t="s">
        <v>250</v>
      </c>
      <c r="E239" s="46">
        <f>VLOOKUP($B239,[1]work_database_aidandlevy2025!$E$4:$KG$334,284,FALSE)</f>
        <v>693</v>
      </c>
      <c r="F239" s="56">
        <f>VLOOKUP($B239,[1]work_database_aidandlevy2025!$E$4:$KG$334,285,FALSE)</f>
        <v>7826</v>
      </c>
      <c r="G239" s="73">
        <f>VLOOKUP($B239,[1]work_database_aidandlevy2025!$E$4:$KG$334,286,FALSE)</f>
        <v>5423418</v>
      </c>
      <c r="H239" s="56">
        <f>VLOOKUP($B239,[1]work_database_aidandlevy2025!$E$4:$KG$334,287,FALSE)</f>
        <v>65521</v>
      </c>
      <c r="I239" s="73">
        <f t="shared" si="45"/>
        <v>5488939</v>
      </c>
      <c r="J239" s="59">
        <v>693</v>
      </c>
      <c r="K239" s="20">
        <f t="shared" si="42"/>
        <v>8017</v>
      </c>
      <c r="L239" s="20">
        <f t="shared" si="46"/>
        <v>8017</v>
      </c>
      <c r="M239" s="80">
        <f t="shared" si="47"/>
        <v>5555781</v>
      </c>
      <c r="N239" s="20">
        <f t="shared" si="51"/>
        <v>0</v>
      </c>
      <c r="O239" s="80">
        <f t="shared" si="48"/>
        <v>5555781</v>
      </c>
      <c r="P239" s="21">
        <f t="shared" si="52"/>
        <v>66842</v>
      </c>
      <c r="Q239" s="62">
        <f t="shared" si="53"/>
        <v>1.2177581131799788E-2</v>
      </c>
      <c r="R239" s="65">
        <f t="shared" si="43"/>
        <v>0</v>
      </c>
      <c r="S239" s="53">
        <f t="shared" si="44"/>
        <v>0</v>
      </c>
      <c r="U239" s="1">
        <f t="shared" si="49"/>
        <v>8017</v>
      </c>
      <c r="V239" s="2"/>
      <c r="W239" s="37"/>
    </row>
    <row r="240" spans="1:23" ht="14.4" x14ac:dyDescent="0.55000000000000004">
      <c r="A240" s="1">
        <f t="shared" si="50"/>
        <v>233</v>
      </c>
      <c r="B240" s="83">
        <v>5283</v>
      </c>
      <c r="C240" s="83">
        <v>5283</v>
      </c>
      <c r="D240" s="34" t="s">
        <v>251</v>
      </c>
      <c r="E240" s="46">
        <f>VLOOKUP($B240,[1]work_database_aidandlevy2025!$E$4:$KG$334,284,FALSE)</f>
        <v>650</v>
      </c>
      <c r="F240" s="56">
        <f>VLOOKUP($B240,[1]work_database_aidandlevy2025!$E$4:$KG$334,285,FALSE)</f>
        <v>7926</v>
      </c>
      <c r="G240" s="73">
        <f>VLOOKUP($B240,[1]work_database_aidandlevy2025!$E$4:$KG$334,286,FALSE)</f>
        <v>5151900</v>
      </c>
      <c r="H240" s="56">
        <f>VLOOKUP($B240,[1]work_database_aidandlevy2025!$E$4:$KG$334,287,FALSE)</f>
        <v>80812</v>
      </c>
      <c r="I240" s="73">
        <f t="shared" si="45"/>
        <v>5232712</v>
      </c>
      <c r="J240" s="59">
        <v>650</v>
      </c>
      <c r="K240" s="20">
        <f t="shared" si="42"/>
        <v>8117</v>
      </c>
      <c r="L240" s="20">
        <f t="shared" si="46"/>
        <v>8117</v>
      </c>
      <c r="M240" s="80">
        <f t="shared" si="47"/>
        <v>5276050</v>
      </c>
      <c r="N240" s="20">
        <f t="shared" si="51"/>
        <v>0</v>
      </c>
      <c r="O240" s="80">
        <f t="shared" si="48"/>
        <v>5276050</v>
      </c>
      <c r="P240" s="21">
        <f t="shared" si="52"/>
        <v>43338</v>
      </c>
      <c r="Q240" s="62">
        <f t="shared" si="53"/>
        <v>8.2821298019076922E-3</v>
      </c>
      <c r="R240" s="65">
        <f t="shared" si="43"/>
        <v>0</v>
      </c>
      <c r="S240" s="53">
        <f t="shared" si="44"/>
        <v>0</v>
      </c>
      <c r="U240" s="1">
        <f t="shared" si="49"/>
        <v>8117</v>
      </c>
      <c r="V240" s="2"/>
      <c r="W240" s="37"/>
    </row>
    <row r="241" spans="1:23" ht="14.4" x14ac:dyDescent="0.55000000000000004">
      <c r="A241" s="1">
        <f t="shared" si="50"/>
        <v>234</v>
      </c>
      <c r="B241" s="83">
        <v>5310</v>
      </c>
      <c r="C241" s="83">
        <v>5310</v>
      </c>
      <c r="D241" s="34" t="s">
        <v>252</v>
      </c>
      <c r="E241" s="46">
        <f>VLOOKUP($B241,[1]work_database_aidandlevy2025!$E$4:$KG$334,284,FALSE)</f>
        <v>757.3</v>
      </c>
      <c r="F241" s="56">
        <f>VLOOKUP($B241,[1]work_database_aidandlevy2025!$E$4:$KG$334,285,FALSE)</f>
        <v>7826</v>
      </c>
      <c r="G241" s="73">
        <f>VLOOKUP($B241,[1]work_database_aidandlevy2025!$E$4:$KG$334,286,FALSE)</f>
        <v>5926630</v>
      </c>
      <c r="H241" s="56">
        <f>VLOOKUP($B241,[1]work_database_aidandlevy2025!$E$4:$KG$334,287,FALSE)</f>
        <v>0</v>
      </c>
      <c r="I241" s="73">
        <f t="shared" si="45"/>
        <v>5926630</v>
      </c>
      <c r="J241" s="59">
        <v>757.3</v>
      </c>
      <c r="K241" s="20">
        <f t="shared" si="42"/>
        <v>8017</v>
      </c>
      <c r="L241" s="20">
        <f t="shared" si="46"/>
        <v>8017</v>
      </c>
      <c r="M241" s="80">
        <f t="shared" si="47"/>
        <v>6071274.0999999996</v>
      </c>
      <c r="N241" s="20">
        <f t="shared" si="51"/>
        <v>0</v>
      </c>
      <c r="O241" s="80">
        <f t="shared" si="48"/>
        <v>6071274.0999999996</v>
      </c>
      <c r="P241" s="21">
        <f t="shared" si="52"/>
        <v>144644.09999999963</v>
      </c>
      <c r="Q241" s="62">
        <f t="shared" si="53"/>
        <v>2.440579216181871E-2</v>
      </c>
      <c r="R241" s="65">
        <f t="shared" si="43"/>
        <v>0</v>
      </c>
      <c r="S241" s="53">
        <f t="shared" si="44"/>
        <v>0</v>
      </c>
      <c r="U241" s="1">
        <f t="shared" si="49"/>
        <v>8017</v>
      </c>
      <c r="V241" s="2"/>
      <c r="W241" s="37"/>
    </row>
    <row r="242" spans="1:23" ht="14.4" x14ac:dyDescent="0.55000000000000004">
      <c r="A242" s="1">
        <f t="shared" si="50"/>
        <v>235</v>
      </c>
      <c r="B242" s="83">
        <v>5463</v>
      </c>
      <c r="C242" s="83">
        <v>5463</v>
      </c>
      <c r="D242" s="35" t="s">
        <v>253</v>
      </c>
      <c r="E242" s="47">
        <f>VLOOKUP($B242,[1]work_database_aidandlevy2025!$E$4:$KG$334,284,FALSE)</f>
        <v>1059.5999999999999</v>
      </c>
      <c r="F242" s="57">
        <f>VLOOKUP($B242,[1]work_database_aidandlevy2025!$E$4:$KG$334,285,FALSE)</f>
        <v>7826</v>
      </c>
      <c r="G242" s="74">
        <f>VLOOKUP($B242,[1]work_database_aidandlevy2025!$E$4:$KG$334,286,FALSE)</f>
        <v>8292430</v>
      </c>
      <c r="H242" s="57">
        <f>VLOOKUP($B242,[1]work_database_aidandlevy2025!$E$4:$KG$334,287,FALSE)</f>
        <v>0</v>
      </c>
      <c r="I242" s="74">
        <f t="shared" si="45"/>
        <v>8292430</v>
      </c>
      <c r="J242" s="60">
        <v>1059.5999999999999</v>
      </c>
      <c r="K242" s="22">
        <f t="shared" si="42"/>
        <v>8017</v>
      </c>
      <c r="L242" s="22">
        <f t="shared" si="46"/>
        <v>8017</v>
      </c>
      <c r="M242" s="81">
        <f t="shared" si="47"/>
        <v>8494813.1999999993</v>
      </c>
      <c r="N242" s="22">
        <f t="shared" si="51"/>
        <v>0</v>
      </c>
      <c r="O242" s="81">
        <f t="shared" si="48"/>
        <v>8494813.1999999993</v>
      </c>
      <c r="P242" s="23">
        <f t="shared" si="52"/>
        <v>202383.19999999925</v>
      </c>
      <c r="Q242" s="63">
        <f t="shared" si="53"/>
        <v>2.440577731738456E-2</v>
      </c>
      <c r="R242" s="66">
        <f t="shared" si="43"/>
        <v>0</v>
      </c>
      <c r="S242" s="54">
        <f t="shared" si="44"/>
        <v>0</v>
      </c>
      <c r="U242" s="1">
        <f t="shared" si="49"/>
        <v>8017</v>
      </c>
      <c r="V242" s="2"/>
      <c r="W242" s="37"/>
    </row>
    <row r="243" spans="1:23" ht="14.4" x14ac:dyDescent="0.55000000000000004">
      <c r="A243" s="1">
        <f t="shared" si="50"/>
        <v>236</v>
      </c>
      <c r="B243" s="83">
        <v>5486</v>
      </c>
      <c r="C243" s="83">
        <v>5486</v>
      </c>
      <c r="D243" s="34" t="s">
        <v>254</v>
      </c>
      <c r="E243" s="46">
        <f>VLOOKUP($B243,[1]work_database_aidandlevy2025!$E$4:$KG$334,284,FALSE)</f>
        <v>317</v>
      </c>
      <c r="F243" s="56">
        <f>VLOOKUP($B243,[1]work_database_aidandlevy2025!$E$4:$KG$334,285,FALSE)</f>
        <v>7826</v>
      </c>
      <c r="G243" s="73">
        <f>VLOOKUP($B243,[1]work_database_aidandlevy2025!$E$4:$KG$334,286,FALSE)</f>
        <v>2480842</v>
      </c>
      <c r="H243" s="56">
        <f>VLOOKUP($B243,[1]work_database_aidandlevy2025!$E$4:$KG$334,287,FALSE)</f>
        <v>94749</v>
      </c>
      <c r="I243" s="73">
        <f t="shared" si="45"/>
        <v>2575591</v>
      </c>
      <c r="J243" s="59">
        <v>317</v>
      </c>
      <c r="K243" s="20">
        <f t="shared" si="42"/>
        <v>8017</v>
      </c>
      <c r="L243" s="20">
        <f t="shared" si="46"/>
        <v>8017</v>
      </c>
      <c r="M243" s="80">
        <f t="shared" si="47"/>
        <v>2541389</v>
      </c>
      <c r="N243" s="20">
        <f t="shared" si="51"/>
        <v>0</v>
      </c>
      <c r="O243" s="80">
        <f t="shared" si="48"/>
        <v>2541389</v>
      </c>
      <c r="P243" s="21">
        <f t="shared" si="52"/>
        <v>-34202</v>
      </c>
      <c r="Q243" s="62">
        <f t="shared" si="53"/>
        <v>-1.3279282308409992E-2</v>
      </c>
      <c r="R243" s="65">
        <f t="shared" si="43"/>
        <v>0</v>
      </c>
      <c r="S243" s="53">
        <f t="shared" si="44"/>
        <v>0</v>
      </c>
      <c r="U243" s="1">
        <f t="shared" si="49"/>
        <v>8017</v>
      </c>
      <c r="V243" s="2"/>
      <c r="W243" s="37"/>
    </row>
    <row r="244" spans="1:23" ht="14.4" x14ac:dyDescent="0.55000000000000004">
      <c r="A244" s="1">
        <f t="shared" si="50"/>
        <v>237</v>
      </c>
      <c r="B244" s="83">
        <v>5508</v>
      </c>
      <c r="C244" s="83">
        <v>5508</v>
      </c>
      <c r="D244" s="34" t="s">
        <v>255</v>
      </c>
      <c r="E244" s="46">
        <f>VLOOKUP($B244,[1]work_database_aidandlevy2025!$E$4:$KG$334,284,FALSE)</f>
        <v>344.2</v>
      </c>
      <c r="F244" s="56">
        <f>VLOOKUP($B244,[1]work_database_aidandlevy2025!$E$4:$KG$334,285,FALSE)</f>
        <v>7826</v>
      </c>
      <c r="G244" s="73">
        <f>VLOOKUP($B244,[1]work_database_aidandlevy2025!$E$4:$KG$334,286,FALSE)</f>
        <v>2693709</v>
      </c>
      <c r="H244" s="56">
        <f>VLOOKUP($B244,[1]work_database_aidandlevy2025!$E$4:$KG$334,287,FALSE)</f>
        <v>0</v>
      </c>
      <c r="I244" s="73">
        <f t="shared" si="45"/>
        <v>2693709</v>
      </c>
      <c r="J244" s="59">
        <v>344.2</v>
      </c>
      <c r="K244" s="20">
        <f t="shared" si="42"/>
        <v>8017</v>
      </c>
      <c r="L244" s="20">
        <f t="shared" si="46"/>
        <v>8017</v>
      </c>
      <c r="M244" s="80">
        <f t="shared" si="47"/>
        <v>2759451.4</v>
      </c>
      <c r="N244" s="20">
        <f t="shared" si="51"/>
        <v>0</v>
      </c>
      <c r="O244" s="80">
        <f t="shared" si="48"/>
        <v>2759451.4</v>
      </c>
      <c r="P244" s="21">
        <f t="shared" si="52"/>
        <v>65742.399999999907</v>
      </c>
      <c r="Q244" s="62">
        <f t="shared" si="53"/>
        <v>2.4405902790538957E-2</v>
      </c>
      <c r="R244" s="65">
        <f t="shared" si="43"/>
        <v>0</v>
      </c>
      <c r="S244" s="53">
        <f t="shared" si="44"/>
        <v>0</v>
      </c>
      <c r="U244" s="1">
        <f t="shared" si="49"/>
        <v>8017</v>
      </c>
      <c r="V244" s="2"/>
      <c r="W244" s="37"/>
    </row>
    <row r="245" spans="1:23" ht="14.4" x14ac:dyDescent="0.55000000000000004">
      <c r="A245" s="1">
        <f t="shared" si="50"/>
        <v>238</v>
      </c>
      <c r="B245" s="83">
        <v>1975</v>
      </c>
      <c r="C245" s="83">
        <v>1975</v>
      </c>
      <c r="D245" s="34" t="s">
        <v>256</v>
      </c>
      <c r="E245" s="46">
        <f>VLOOKUP($B245,[1]work_database_aidandlevy2025!$E$4:$KG$334,284,FALSE)</f>
        <v>371.1</v>
      </c>
      <c r="F245" s="56">
        <f>VLOOKUP($B245,[1]work_database_aidandlevy2025!$E$4:$KG$334,285,FALSE)</f>
        <v>7826</v>
      </c>
      <c r="G245" s="73">
        <f>VLOOKUP($B245,[1]work_database_aidandlevy2025!$E$4:$KG$334,286,FALSE)</f>
        <v>2904229</v>
      </c>
      <c r="H245" s="56">
        <f>VLOOKUP($B245,[1]work_database_aidandlevy2025!$E$4:$KG$334,287,FALSE)</f>
        <v>0</v>
      </c>
      <c r="I245" s="73">
        <f t="shared" si="45"/>
        <v>2904229</v>
      </c>
      <c r="J245" s="59">
        <v>371.1</v>
      </c>
      <c r="K245" s="20">
        <f t="shared" si="42"/>
        <v>8017</v>
      </c>
      <c r="L245" s="20">
        <f t="shared" si="46"/>
        <v>8017</v>
      </c>
      <c r="M245" s="80">
        <f t="shared" si="47"/>
        <v>2975108.7</v>
      </c>
      <c r="N245" s="20">
        <f t="shared" si="51"/>
        <v>0</v>
      </c>
      <c r="O245" s="80">
        <f t="shared" si="48"/>
        <v>2975108.7</v>
      </c>
      <c r="P245" s="21">
        <f t="shared" si="52"/>
        <v>70879.700000000186</v>
      </c>
      <c r="Q245" s="62">
        <f t="shared" si="53"/>
        <v>2.4405685639803262E-2</v>
      </c>
      <c r="R245" s="65">
        <f t="shared" si="43"/>
        <v>0</v>
      </c>
      <c r="S245" s="53">
        <f t="shared" si="44"/>
        <v>0</v>
      </c>
      <c r="U245" s="1">
        <f t="shared" si="49"/>
        <v>8017</v>
      </c>
      <c r="V245" s="2"/>
      <c r="W245" s="37"/>
    </row>
    <row r="246" spans="1:23" ht="14.4" x14ac:dyDescent="0.55000000000000004">
      <c r="A246" s="1">
        <f t="shared" si="50"/>
        <v>239</v>
      </c>
      <c r="B246" s="83">
        <v>4824</v>
      </c>
      <c r="C246" s="83">
        <v>5510</v>
      </c>
      <c r="D246" s="34" t="s">
        <v>257</v>
      </c>
      <c r="E246" s="46">
        <f>VLOOKUP($B246,[1]work_database_aidandlevy2025!$E$4:$KG$334,284,FALSE)</f>
        <v>710.4</v>
      </c>
      <c r="F246" s="56">
        <f>VLOOKUP($B246,[1]work_database_aidandlevy2025!$E$4:$KG$334,285,FALSE)</f>
        <v>7826</v>
      </c>
      <c r="G246" s="73">
        <f>VLOOKUP($B246,[1]work_database_aidandlevy2025!$E$4:$KG$334,286,FALSE)</f>
        <v>5559590</v>
      </c>
      <c r="H246" s="56">
        <f>VLOOKUP($B246,[1]work_database_aidandlevy2025!$E$4:$KG$334,287,FALSE)</f>
        <v>0</v>
      </c>
      <c r="I246" s="73">
        <f t="shared" si="45"/>
        <v>5559590</v>
      </c>
      <c r="J246" s="59">
        <v>710.4</v>
      </c>
      <c r="K246" s="20">
        <f t="shared" si="42"/>
        <v>8017</v>
      </c>
      <c r="L246" s="20">
        <f t="shared" si="46"/>
        <v>8017</v>
      </c>
      <c r="M246" s="80">
        <f t="shared" si="47"/>
        <v>5695276.7999999998</v>
      </c>
      <c r="N246" s="20">
        <f t="shared" si="51"/>
        <v>0</v>
      </c>
      <c r="O246" s="80">
        <f t="shared" si="48"/>
        <v>5695276.7999999998</v>
      </c>
      <c r="P246" s="21">
        <f t="shared" si="52"/>
        <v>135686.79999999981</v>
      </c>
      <c r="Q246" s="62">
        <f t="shared" si="53"/>
        <v>2.4405900435103992E-2</v>
      </c>
      <c r="R246" s="65">
        <f t="shared" si="43"/>
        <v>0</v>
      </c>
      <c r="S246" s="53">
        <f t="shared" si="44"/>
        <v>0</v>
      </c>
      <c r="U246" s="1">
        <f t="shared" si="49"/>
        <v>8017</v>
      </c>
      <c r="V246" s="2"/>
      <c r="W246" s="37"/>
    </row>
    <row r="247" spans="1:23" ht="14.4" x14ac:dyDescent="0.55000000000000004">
      <c r="A247" s="1">
        <f t="shared" si="50"/>
        <v>240</v>
      </c>
      <c r="B247" s="83">
        <v>5607</v>
      </c>
      <c r="C247" s="83">
        <v>5607</v>
      </c>
      <c r="D247" s="35" t="s">
        <v>258</v>
      </c>
      <c r="E247" s="47">
        <f>VLOOKUP($B247,[1]work_database_aidandlevy2025!$E$4:$KG$334,284,FALSE)</f>
        <v>820.8</v>
      </c>
      <c r="F247" s="57">
        <f>VLOOKUP($B247,[1]work_database_aidandlevy2025!$E$4:$KG$334,285,FALSE)</f>
        <v>7832</v>
      </c>
      <c r="G247" s="74">
        <f>VLOOKUP($B247,[1]work_database_aidandlevy2025!$E$4:$KG$334,286,FALSE)</f>
        <v>6428506</v>
      </c>
      <c r="H247" s="57">
        <f>VLOOKUP($B247,[1]work_database_aidandlevy2025!$E$4:$KG$334,287,FALSE)</f>
        <v>140553</v>
      </c>
      <c r="I247" s="74">
        <f t="shared" si="45"/>
        <v>6569059</v>
      </c>
      <c r="J247" s="60">
        <v>820.8</v>
      </c>
      <c r="K247" s="22">
        <f t="shared" si="42"/>
        <v>8023</v>
      </c>
      <c r="L247" s="22">
        <f t="shared" si="46"/>
        <v>8023</v>
      </c>
      <c r="M247" s="81">
        <f t="shared" si="47"/>
        <v>6585278.3999999994</v>
      </c>
      <c r="N247" s="22">
        <f t="shared" si="51"/>
        <v>0</v>
      </c>
      <c r="O247" s="81">
        <f t="shared" si="48"/>
        <v>6585278.3999999994</v>
      </c>
      <c r="P247" s="23">
        <f t="shared" si="52"/>
        <v>16219.399999999441</v>
      </c>
      <c r="Q247" s="63">
        <f t="shared" si="53"/>
        <v>2.4690598760034642E-3</v>
      </c>
      <c r="R247" s="66">
        <f t="shared" si="43"/>
        <v>0</v>
      </c>
      <c r="S247" s="54">
        <f t="shared" si="44"/>
        <v>0</v>
      </c>
      <c r="U247" s="1">
        <f t="shared" si="49"/>
        <v>8023</v>
      </c>
      <c r="V247" s="2"/>
      <c r="W247" s="37"/>
    </row>
    <row r="248" spans="1:23" ht="14.4" x14ac:dyDescent="0.55000000000000004">
      <c r="A248" s="1">
        <f t="shared" si="50"/>
        <v>241</v>
      </c>
      <c r="B248" s="83">
        <v>5643</v>
      </c>
      <c r="C248" s="83">
        <v>5643</v>
      </c>
      <c r="D248" s="34" t="s">
        <v>259</v>
      </c>
      <c r="E248" s="46">
        <f>VLOOKUP($B248,[1]work_database_aidandlevy2025!$E$4:$KG$334,284,FALSE)</f>
        <v>983.2</v>
      </c>
      <c r="F248" s="56">
        <f>VLOOKUP($B248,[1]work_database_aidandlevy2025!$E$4:$KG$334,285,FALSE)</f>
        <v>7826</v>
      </c>
      <c r="G248" s="73">
        <f>VLOOKUP($B248,[1]work_database_aidandlevy2025!$E$4:$KG$334,286,FALSE)</f>
        <v>7694523</v>
      </c>
      <c r="H248" s="56">
        <f>VLOOKUP($B248,[1]work_database_aidandlevy2025!$E$4:$KG$334,287,FALSE)</f>
        <v>49215</v>
      </c>
      <c r="I248" s="73">
        <f t="shared" si="45"/>
        <v>7743738</v>
      </c>
      <c r="J248" s="59">
        <v>983.2</v>
      </c>
      <c r="K248" s="20">
        <f t="shared" si="42"/>
        <v>8017</v>
      </c>
      <c r="L248" s="20">
        <f t="shared" si="46"/>
        <v>8017</v>
      </c>
      <c r="M248" s="80">
        <f t="shared" si="47"/>
        <v>7882314.4000000004</v>
      </c>
      <c r="N248" s="20">
        <f t="shared" si="51"/>
        <v>0</v>
      </c>
      <c r="O248" s="80">
        <f t="shared" si="48"/>
        <v>7882314.4000000004</v>
      </c>
      <c r="P248" s="21">
        <f t="shared" si="52"/>
        <v>138576.40000000037</v>
      </c>
      <c r="Q248" s="62">
        <f t="shared" si="53"/>
        <v>1.7895285196890747E-2</v>
      </c>
      <c r="R248" s="65">
        <f t="shared" si="43"/>
        <v>0</v>
      </c>
      <c r="S248" s="53">
        <f t="shared" si="44"/>
        <v>0</v>
      </c>
      <c r="U248" s="1">
        <f t="shared" si="49"/>
        <v>8017</v>
      </c>
      <c r="V248" s="2"/>
      <c r="W248" s="37"/>
    </row>
    <row r="249" spans="1:23" ht="14.4" x14ac:dyDescent="0.55000000000000004">
      <c r="A249" s="1">
        <f t="shared" si="50"/>
        <v>242</v>
      </c>
      <c r="B249" s="83">
        <v>5697</v>
      </c>
      <c r="C249" s="83">
        <v>5697</v>
      </c>
      <c r="D249" s="34" t="s">
        <v>260</v>
      </c>
      <c r="E249" s="46">
        <f>VLOOKUP($B249,[1]work_database_aidandlevy2025!$E$4:$KG$334,284,FALSE)</f>
        <v>420</v>
      </c>
      <c r="F249" s="56">
        <f>VLOOKUP($B249,[1]work_database_aidandlevy2025!$E$4:$KG$334,285,FALSE)</f>
        <v>7826</v>
      </c>
      <c r="G249" s="73">
        <f>VLOOKUP($B249,[1]work_database_aidandlevy2025!$E$4:$KG$334,286,FALSE)</f>
        <v>3286920</v>
      </c>
      <c r="H249" s="56">
        <f>VLOOKUP($B249,[1]work_database_aidandlevy2025!$E$4:$KG$334,287,FALSE)</f>
        <v>0</v>
      </c>
      <c r="I249" s="73">
        <f t="shared" si="45"/>
        <v>3286920</v>
      </c>
      <c r="J249" s="59">
        <v>420</v>
      </c>
      <c r="K249" s="20">
        <f t="shared" si="42"/>
        <v>8017</v>
      </c>
      <c r="L249" s="20">
        <f t="shared" si="46"/>
        <v>8017</v>
      </c>
      <c r="M249" s="80">
        <f t="shared" si="47"/>
        <v>3367140</v>
      </c>
      <c r="N249" s="20">
        <f t="shared" si="51"/>
        <v>0</v>
      </c>
      <c r="O249" s="80">
        <f t="shared" si="48"/>
        <v>3367140</v>
      </c>
      <c r="P249" s="21">
        <f t="shared" si="52"/>
        <v>80220</v>
      </c>
      <c r="Q249" s="62">
        <f t="shared" si="53"/>
        <v>2.4405826731408127E-2</v>
      </c>
      <c r="R249" s="65">
        <f t="shared" si="43"/>
        <v>0</v>
      </c>
      <c r="S249" s="53">
        <f t="shared" si="44"/>
        <v>0</v>
      </c>
      <c r="U249" s="1">
        <f t="shared" si="49"/>
        <v>8017</v>
      </c>
      <c r="V249" s="2"/>
      <c r="W249" s="37"/>
    </row>
    <row r="250" spans="1:23" ht="14.4" x14ac:dyDescent="0.55000000000000004">
      <c r="A250" s="1">
        <f t="shared" si="50"/>
        <v>243</v>
      </c>
      <c r="B250" s="83">
        <v>5724</v>
      </c>
      <c r="C250" s="83">
        <v>5724</v>
      </c>
      <c r="D250" s="34" t="s">
        <v>261</v>
      </c>
      <c r="E250" s="46">
        <f>VLOOKUP($B250,[1]work_database_aidandlevy2025!$E$4:$KG$334,284,FALSE)</f>
        <v>177</v>
      </c>
      <c r="F250" s="56">
        <f>VLOOKUP($B250,[1]work_database_aidandlevy2025!$E$4:$KG$334,285,FALSE)</f>
        <v>7826</v>
      </c>
      <c r="G250" s="73">
        <f>VLOOKUP($B250,[1]work_database_aidandlevy2025!$E$4:$KG$334,286,FALSE)</f>
        <v>1385202</v>
      </c>
      <c r="H250" s="56">
        <f>VLOOKUP($B250,[1]work_database_aidandlevy2025!$E$4:$KG$334,287,FALSE)</f>
        <v>103089</v>
      </c>
      <c r="I250" s="73">
        <f t="shared" si="45"/>
        <v>1488291</v>
      </c>
      <c r="J250" s="59">
        <v>177</v>
      </c>
      <c r="K250" s="20">
        <f t="shared" si="42"/>
        <v>8017</v>
      </c>
      <c r="L250" s="20">
        <f t="shared" si="46"/>
        <v>8017</v>
      </c>
      <c r="M250" s="80">
        <f t="shared" si="47"/>
        <v>1419009</v>
      </c>
      <c r="N250" s="20">
        <f t="shared" si="51"/>
        <v>0</v>
      </c>
      <c r="O250" s="80">
        <f t="shared" si="48"/>
        <v>1419009</v>
      </c>
      <c r="P250" s="21">
        <f t="shared" si="52"/>
        <v>-69282</v>
      </c>
      <c r="Q250" s="62">
        <f t="shared" si="53"/>
        <v>-4.6551380072848654E-2</v>
      </c>
      <c r="R250" s="65">
        <f t="shared" si="43"/>
        <v>0</v>
      </c>
      <c r="S250" s="53">
        <f t="shared" si="44"/>
        <v>0</v>
      </c>
      <c r="U250" s="1">
        <f t="shared" si="49"/>
        <v>8017</v>
      </c>
      <c r="V250" s="2"/>
      <c r="W250" s="37"/>
    </row>
    <row r="251" spans="1:23" ht="14.4" x14ac:dyDescent="0.55000000000000004">
      <c r="A251" s="1">
        <f t="shared" si="50"/>
        <v>244</v>
      </c>
      <c r="B251" s="83">
        <v>5805</v>
      </c>
      <c r="C251" s="83">
        <v>5805</v>
      </c>
      <c r="D251" s="34" t="s">
        <v>262</v>
      </c>
      <c r="E251" s="46">
        <f>VLOOKUP($B251,[1]work_database_aidandlevy2025!$E$4:$KG$334,284,FALSE)</f>
        <v>1023</v>
      </c>
      <c r="F251" s="56">
        <f>VLOOKUP($B251,[1]work_database_aidandlevy2025!$E$4:$KG$334,285,FALSE)</f>
        <v>7859</v>
      </c>
      <c r="G251" s="73">
        <f>VLOOKUP($B251,[1]work_database_aidandlevy2025!$E$4:$KG$334,286,FALSE)</f>
        <v>8039757</v>
      </c>
      <c r="H251" s="56">
        <f>VLOOKUP($B251,[1]work_database_aidandlevy2025!$E$4:$KG$334,287,FALSE)</f>
        <v>223817</v>
      </c>
      <c r="I251" s="73">
        <f t="shared" si="45"/>
        <v>8263574</v>
      </c>
      <c r="J251" s="59">
        <v>1023</v>
      </c>
      <c r="K251" s="20">
        <f t="shared" si="42"/>
        <v>8050</v>
      </c>
      <c r="L251" s="20">
        <f t="shared" si="46"/>
        <v>8050</v>
      </c>
      <c r="M251" s="80">
        <f t="shared" si="47"/>
        <v>8235150</v>
      </c>
      <c r="N251" s="20">
        <f t="shared" si="51"/>
        <v>0</v>
      </c>
      <c r="O251" s="80">
        <f t="shared" si="48"/>
        <v>8235150</v>
      </c>
      <c r="P251" s="21">
        <f t="shared" si="52"/>
        <v>-28424</v>
      </c>
      <c r="Q251" s="62">
        <f t="shared" si="53"/>
        <v>-3.4396739231717416E-3</v>
      </c>
      <c r="R251" s="65">
        <f t="shared" si="43"/>
        <v>0</v>
      </c>
      <c r="S251" s="53">
        <f t="shared" si="44"/>
        <v>0</v>
      </c>
      <c r="U251" s="1">
        <f t="shared" si="49"/>
        <v>8050</v>
      </c>
      <c r="V251" s="2"/>
      <c r="W251" s="37"/>
    </row>
    <row r="252" spans="1:23" ht="14.4" x14ac:dyDescent="0.55000000000000004">
      <c r="A252" s="1">
        <f t="shared" si="50"/>
        <v>245</v>
      </c>
      <c r="B252" s="83">
        <v>5823</v>
      </c>
      <c r="C252" s="83">
        <v>5823</v>
      </c>
      <c r="D252" s="35" t="s">
        <v>263</v>
      </c>
      <c r="E252" s="47">
        <f>VLOOKUP($B252,[1]work_database_aidandlevy2025!$E$4:$KG$334,284,FALSE)</f>
        <v>365</v>
      </c>
      <c r="F252" s="57">
        <f>VLOOKUP($B252,[1]work_database_aidandlevy2025!$E$4:$KG$334,285,FALSE)</f>
        <v>7858</v>
      </c>
      <c r="G252" s="74">
        <f>VLOOKUP($B252,[1]work_database_aidandlevy2025!$E$4:$KG$334,286,FALSE)</f>
        <v>2868170</v>
      </c>
      <c r="H252" s="57">
        <f>VLOOKUP($B252,[1]work_database_aidandlevy2025!$E$4:$KG$334,287,FALSE)</f>
        <v>0</v>
      </c>
      <c r="I252" s="74">
        <f t="shared" si="45"/>
        <v>2868170</v>
      </c>
      <c r="J252" s="60">
        <v>365</v>
      </c>
      <c r="K252" s="22">
        <f t="shared" si="42"/>
        <v>8049</v>
      </c>
      <c r="L252" s="22">
        <f t="shared" si="46"/>
        <v>8049</v>
      </c>
      <c r="M252" s="81">
        <f t="shared" si="47"/>
        <v>2937885</v>
      </c>
      <c r="N252" s="22">
        <f t="shared" si="51"/>
        <v>0</v>
      </c>
      <c r="O252" s="81">
        <f t="shared" si="48"/>
        <v>2937885</v>
      </c>
      <c r="P252" s="23">
        <f t="shared" si="52"/>
        <v>69715</v>
      </c>
      <c r="Q252" s="63">
        <f t="shared" si="53"/>
        <v>2.4306439297531179E-2</v>
      </c>
      <c r="R252" s="66">
        <f t="shared" si="43"/>
        <v>0</v>
      </c>
      <c r="S252" s="54">
        <f t="shared" si="44"/>
        <v>0</v>
      </c>
      <c r="U252" s="1">
        <f t="shared" si="49"/>
        <v>8049</v>
      </c>
      <c r="V252" s="2"/>
      <c r="W252" s="37"/>
    </row>
    <row r="253" spans="1:23" ht="14.4" x14ac:dyDescent="0.55000000000000004">
      <c r="A253" s="1">
        <f t="shared" si="50"/>
        <v>246</v>
      </c>
      <c r="B253" s="83">
        <v>5832</v>
      </c>
      <c r="C253" s="83">
        <v>5832</v>
      </c>
      <c r="D253" s="34" t="s">
        <v>264</v>
      </c>
      <c r="E253" s="46">
        <f>VLOOKUP($B253,[1]work_database_aidandlevy2025!$E$4:$KG$334,284,FALSE)</f>
        <v>238</v>
      </c>
      <c r="F253" s="56">
        <f>VLOOKUP($B253,[1]work_database_aidandlevy2025!$E$4:$KG$334,285,FALSE)</f>
        <v>7826</v>
      </c>
      <c r="G253" s="73">
        <f>VLOOKUP($B253,[1]work_database_aidandlevy2025!$E$4:$KG$334,286,FALSE)</f>
        <v>1862588</v>
      </c>
      <c r="H253" s="56">
        <f>VLOOKUP($B253,[1]work_database_aidandlevy2025!$E$4:$KG$334,287,FALSE)</f>
        <v>0</v>
      </c>
      <c r="I253" s="73">
        <f t="shared" si="45"/>
        <v>1862588</v>
      </c>
      <c r="J253" s="59">
        <v>238</v>
      </c>
      <c r="K253" s="20">
        <f t="shared" si="42"/>
        <v>8017</v>
      </c>
      <c r="L253" s="20">
        <f t="shared" si="46"/>
        <v>8017</v>
      </c>
      <c r="M253" s="80">
        <f t="shared" si="47"/>
        <v>1908046</v>
      </c>
      <c r="N253" s="20">
        <f t="shared" si="51"/>
        <v>0</v>
      </c>
      <c r="O253" s="80">
        <f t="shared" si="48"/>
        <v>1908046</v>
      </c>
      <c r="P253" s="21">
        <f t="shared" si="52"/>
        <v>45458</v>
      </c>
      <c r="Q253" s="62">
        <f t="shared" si="53"/>
        <v>2.4405826731408127E-2</v>
      </c>
      <c r="R253" s="65">
        <f t="shared" si="43"/>
        <v>0</v>
      </c>
      <c r="S253" s="53">
        <f t="shared" si="44"/>
        <v>0</v>
      </c>
      <c r="U253" s="1">
        <f t="shared" si="49"/>
        <v>8017</v>
      </c>
      <c r="V253" s="2"/>
      <c r="W253" s="37"/>
    </row>
    <row r="254" spans="1:23" ht="14.4" x14ac:dyDescent="0.55000000000000004">
      <c r="A254" s="1">
        <f t="shared" si="50"/>
        <v>247</v>
      </c>
      <c r="B254" s="83">
        <v>5877</v>
      </c>
      <c r="C254" s="83">
        <v>5877</v>
      </c>
      <c r="D254" s="34" t="s">
        <v>265</v>
      </c>
      <c r="E254" s="46">
        <f>VLOOKUP($B254,[1]work_database_aidandlevy2025!$E$4:$KG$334,284,FALSE)</f>
        <v>1437.7</v>
      </c>
      <c r="F254" s="56">
        <f>VLOOKUP($B254,[1]work_database_aidandlevy2025!$E$4:$KG$334,285,FALSE)</f>
        <v>7826</v>
      </c>
      <c r="G254" s="73">
        <f>VLOOKUP($B254,[1]work_database_aidandlevy2025!$E$4:$KG$334,286,FALSE)</f>
        <v>11251440</v>
      </c>
      <c r="H254" s="56">
        <f>VLOOKUP($B254,[1]work_database_aidandlevy2025!$E$4:$KG$334,287,FALSE)</f>
        <v>0</v>
      </c>
      <c r="I254" s="73">
        <f t="shared" si="45"/>
        <v>11251440</v>
      </c>
      <c r="J254" s="59">
        <v>1437.7</v>
      </c>
      <c r="K254" s="20">
        <f t="shared" si="42"/>
        <v>8017</v>
      </c>
      <c r="L254" s="20">
        <f t="shared" si="46"/>
        <v>8017</v>
      </c>
      <c r="M254" s="80">
        <f t="shared" si="47"/>
        <v>11526040.9</v>
      </c>
      <c r="N254" s="20">
        <f t="shared" si="51"/>
        <v>0</v>
      </c>
      <c r="O254" s="80">
        <f t="shared" si="48"/>
        <v>11526040.9</v>
      </c>
      <c r="P254" s="21">
        <f t="shared" si="52"/>
        <v>274600.90000000037</v>
      </c>
      <c r="Q254" s="62">
        <f t="shared" si="53"/>
        <v>2.4405844940736509E-2</v>
      </c>
      <c r="R254" s="65">
        <f t="shared" si="43"/>
        <v>0</v>
      </c>
      <c r="S254" s="53">
        <f t="shared" si="44"/>
        <v>0</v>
      </c>
      <c r="U254" s="1">
        <f t="shared" si="49"/>
        <v>8017</v>
      </c>
      <c r="V254" s="2"/>
      <c r="W254" s="37"/>
    </row>
    <row r="255" spans="1:23" ht="14.4" x14ac:dyDescent="0.55000000000000004">
      <c r="A255" s="1">
        <f t="shared" si="50"/>
        <v>248</v>
      </c>
      <c r="B255" s="83">
        <v>5895</v>
      </c>
      <c r="C255" s="83">
        <v>5895</v>
      </c>
      <c r="D255" s="34" t="s">
        <v>266</v>
      </c>
      <c r="E255" s="46">
        <f>VLOOKUP($B255,[1]work_database_aidandlevy2025!$E$4:$KG$334,284,FALSE)</f>
        <v>233.2</v>
      </c>
      <c r="F255" s="56">
        <f>VLOOKUP($B255,[1]work_database_aidandlevy2025!$E$4:$KG$334,285,FALSE)</f>
        <v>7826</v>
      </c>
      <c r="G255" s="73">
        <f>VLOOKUP($B255,[1]work_database_aidandlevy2025!$E$4:$KG$334,286,FALSE)</f>
        <v>1825023</v>
      </c>
      <c r="H255" s="56">
        <f>VLOOKUP($B255,[1]work_database_aidandlevy2025!$E$4:$KG$334,287,FALSE)</f>
        <v>2567</v>
      </c>
      <c r="I255" s="73">
        <f t="shared" si="45"/>
        <v>1827590</v>
      </c>
      <c r="J255" s="59">
        <v>233.2</v>
      </c>
      <c r="K255" s="20">
        <f t="shared" si="42"/>
        <v>8017</v>
      </c>
      <c r="L255" s="20">
        <f t="shared" si="46"/>
        <v>8017</v>
      </c>
      <c r="M255" s="80">
        <f t="shared" si="47"/>
        <v>1869564.4</v>
      </c>
      <c r="N255" s="20">
        <f t="shared" si="51"/>
        <v>0</v>
      </c>
      <c r="O255" s="80">
        <f t="shared" si="48"/>
        <v>1869564.4</v>
      </c>
      <c r="P255" s="21">
        <f t="shared" si="52"/>
        <v>41974.399999999907</v>
      </c>
      <c r="Q255" s="62">
        <f t="shared" si="53"/>
        <v>2.2967076860783822E-2</v>
      </c>
      <c r="R255" s="65">
        <f t="shared" si="43"/>
        <v>0</v>
      </c>
      <c r="S255" s="53">
        <f t="shared" si="44"/>
        <v>0</v>
      </c>
      <c r="U255" s="1">
        <f t="shared" si="49"/>
        <v>8017</v>
      </c>
      <c r="V255" s="2"/>
      <c r="W255" s="37"/>
    </row>
    <row r="256" spans="1:23" ht="14.4" x14ac:dyDescent="0.55000000000000004">
      <c r="A256" s="1">
        <f t="shared" si="50"/>
        <v>249</v>
      </c>
      <c r="B256" s="83">
        <v>5949</v>
      </c>
      <c r="C256" s="83">
        <v>5949</v>
      </c>
      <c r="D256" s="34" t="s">
        <v>267</v>
      </c>
      <c r="E256" s="46">
        <f>VLOOKUP($B256,[1]work_database_aidandlevy2025!$E$4:$KG$334,284,FALSE)</f>
        <v>1122.7</v>
      </c>
      <c r="F256" s="56">
        <f>VLOOKUP($B256,[1]work_database_aidandlevy2025!$E$4:$KG$334,285,FALSE)</f>
        <v>7826</v>
      </c>
      <c r="G256" s="73">
        <f>VLOOKUP($B256,[1]work_database_aidandlevy2025!$E$4:$KG$334,286,FALSE)</f>
        <v>8786250</v>
      </c>
      <c r="H256" s="56">
        <f>VLOOKUP($B256,[1]work_database_aidandlevy2025!$E$4:$KG$334,287,FALSE)</f>
        <v>0</v>
      </c>
      <c r="I256" s="73">
        <f t="shared" si="45"/>
        <v>8786250</v>
      </c>
      <c r="J256" s="59">
        <v>1122.7</v>
      </c>
      <c r="K256" s="20">
        <f t="shared" si="42"/>
        <v>8017</v>
      </c>
      <c r="L256" s="20">
        <f t="shared" si="46"/>
        <v>8017</v>
      </c>
      <c r="M256" s="80">
        <f t="shared" si="47"/>
        <v>9000685.9000000004</v>
      </c>
      <c r="N256" s="20">
        <f t="shared" si="51"/>
        <v>0</v>
      </c>
      <c r="O256" s="80">
        <f t="shared" si="48"/>
        <v>9000685.9000000004</v>
      </c>
      <c r="P256" s="21">
        <f t="shared" si="52"/>
        <v>214435.90000000037</v>
      </c>
      <c r="Q256" s="62">
        <f t="shared" si="53"/>
        <v>2.4405850049793756E-2</v>
      </c>
      <c r="R256" s="65">
        <f t="shared" si="43"/>
        <v>0</v>
      </c>
      <c r="S256" s="53">
        <f t="shared" si="44"/>
        <v>0</v>
      </c>
      <c r="U256" s="1">
        <f t="shared" si="49"/>
        <v>8017</v>
      </c>
      <c r="V256" s="2"/>
      <c r="W256" s="37"/>
    </row>
    <row r="257" spans="1:23" ht="14.4" x14ac:dyDescent="0.55000000000000004">
      <c r="A257" s="1">
        <f t="shared" si="50"/>
        <v>250</v>
      </c>
      <c r="B257" s="83">
        <v>5976</v>
      </c>
      <c r="C257" s="83">
        <v>5976</v>
      </c>
      <c r="D257" s="35" t="s">
        <v>268</v>
      </c>
      <c r="E257" s="47">
        <f>VLOOKUP($B257,[1]work_database_aidandlevy2025!$E$4:$KG$334,284,FALSE)</f>
        <v>1057</v>
      </c>
      <c r="F257" s="57">
        <f>VLOOKUP($B257,[1]work_database_aidandlevy2025!$E$4:$KG$334,285,FALSE)</f>
        <v>7826</v>
      </c>
      <c r="G257" s="74">
        <f>VLOOKUP($B257,[1]work_database_aidandlevy2025!$E$4:$KG$334,286,FALSE)</f>
        <v>8272082</v>
      </c>
      <c r="H257" s="57">
        <f>VLOOKUP($B257,[1]work_database_aidandlevy2025!$E$4:$KG$334,287,FALSE)</f>
        <v>0</v>
      </c>
      <c r="I257" s="74">
        <f t="shared" si="45"/>
        <v>8272082</v>
      </c>
      <c r="J257" s="60">
        <v>1057</v>
      </c>
      <c r="K257" s="22">
        <f t="shared" si="42"/>
        <v>8017</v>
      </c>
      <c r="L257" s="22">
        <f t="shared" si="46"/>
        <v>8017</v>
      </c>
      <c r="M257" s="81">
        <f t="shared" si="47"/>
        <v>8473969</v>
      </c>
      <c r="N257" s="22">
        <f t="shared" si="51"/>
        <v>0</v>
      </c>
      <c r="O257" s="81">
        <f t="shared" si="48"/>
        <v>8473969</v>
      </c>
      <c r="P257" s="23">
        <f t="shared" si="52"/>
        <v>201887</v>
      </c>
      <c r="Q257" s="63">
        <f t="shared" si="53"/>
        <v>2.4405826731408127E-2</v>
      </c>
      <c r="R257" s="66">
        <f t="shared" si="43"/>
        <v>0</v>
      </c>
      <c r="S257" s="54">
        <f t="shared" si="44"/>
        <v>0</v>
      </c>
      <c r="U257" s="1">
        <f t="shared" si="49"/>
        <v>8017</v>
      </c>
      <c r="V257" s="2"/>
      <c r="W257" s="37"/>
    </row>
    <row r="258" spans="1:23" ht="14.4" x14ac:dyDescent="0.55000000000000004">
      <c r="A258" s="1">
        <f t="shared" si="50"/>
        <v>251</v>
      </c>
      <c r="B258" s="83">
        <v>5994</v>
      </c>
      <c r="C258" s="83">
        <v>5994</v>
      </c>
      <c r="D258" s="34" t="s">
        <v>269</v>
      </c>
      <c r="E258" s="46">
        <f>VLOOKUP($B258,[1]work_database_aidandlevy2025!$E$4:$KG$334,284,FALSE)</f>
        <v>648.79999999999995</v>
      </c>
      <c r="F258" s="56">
        <f>VLOOKUP($B258,[1]work_database_aidandlevy2025!$E$4:$KG$334,285,FALSE)</f>
        <v>7826</v>
      </c>
      <c r="G258" s="73">
        <f>VLOOKUP($B258,[1]work_database_aidandlevy2025!$E$4:$KG$334,286,FALSE)</f>
        <v>5077509</v>
      </c>
      <c r="H258" s="56">
        <f>VLOOKUP($B258,[1]work_database_aidandlevy2025!$E$4:$KG$334,287,FALSE)</f>
        <v>235611</v>
      </c>
      <c r="I258" s="73">
        <f t="shared" si="45"/>
        <v>5313120</v>
      </c>
      <c r="J258" s="59">
        <v>648.79999999999995</v>
      </c>
      <c r="K258" s="20">
        <f t="shared" si="42"/>
        <v>8017</v>
      </c>
      <c r="L258" s="20">
        <f t="shared" si="46"/>
        <v>8017</v>
      </c>
      <c r="M258" s="80">
        <f t="shared" si="47"/>
        <v>5201429.5999999996</v>
      </c>
      <c r="N258" s="20">
        <f t="shared" si="51"/>
        <v>0</v>
      </c>
      <c r="O258" s="80">
        <f t="shared" si="48"/>
        <v>5201429.5999999996</v>
      </c>
      <c r="P258" s="21">
        <f t="shared" si="52"/>
        <v>-111690.40000000037</v>
      </c>
      <c r="Q258" s="62">
        <f t="shared" si="53"/>
        <v>-2.102162194717988E-2</v>
      </c>
      <c r="R258" s="65">
        <f t="shared" si="43"/>
        <v>0</v>
      </c>
      <c r="S258" s="53">
        <f t="shared" si="44"/>
        <v>0</v>
      </c>
      <c r="U258" s="1">
        <f t="shared" si="49"/>
        <v>8017</v>
      </c>
      <c r="V258" s="2"/>
      <c r="W258" s="37"/>
    </row>
    <row r="259" spans="1:23" ht="14.4" x14ac:dyDescent="0.55000000000000004">
      <c r="A259" s="1">
        <f t="shared" si="50"/>
        <v>252</v>
      </c>
      <c r="B259" s="83">
        <v>6003</v>
      </c>
      <c r="C259" s="83">
        <v>6003</v>
      </c>
      <c r="D259" s="34" t="s">
        <v>270</v>
      </c>
      <c r="E259" s="46">
        <f>VLOOKUP($B259,[1]work_database_aidandlevy2025!$E$4:$KG$334,284,FALSE)</f>
        <v>389</v>
      </c>
      <c r="F259" s="56">
        <f>VLOOKUP($B259,[1]work_database_aidandlevy2025!$E$4:$KG$334,285,FALSE)</f>
        <v>7826</v>
      </c>
      <c r="G259" s="73">
        <f>VLOOKUP($B259,[1]work_database_aidandlevy2025!$E$4:$KG$334,286,FALSE)</f>
        <v>3044314</v>
      </c>
      <c r="H259" s="56">
        <f>VLOOKUP($B259,[1]work_database_aidandlevy2025!$E$4:$KG$334,287,FALSE)</f>
        <v>0</v>
      </c>
      <c r="I259" s="73">
        <f t="shared" si="45"/>
        <v>3044314</v>
      </c>
      <c r="J259" s="59">
        <v>389</v>
      </c>
      <c r="K259" s="20">
        <f t="shared" si="42"/>
        <v>8017</v>
      </c>
      <c r="L259" s="20">
        <f t="shared" si="46"/>
        <v>8017</v>
      </c>
      <c r="M259" s="80">
        <f t="shared" si="47"/>
        <v>3118613</v>
      </c>
      <c r="N259" s="20">
        <f t="shared" si="51"/>
        <v>0</v>
      </c>
      <c r="O259" s="80">
        <f t="shared" si="48"/>
        <v>3118613</v>
      </c>
      <c r="P259" s="21">
        <f t="shared" si="52"/>
        <v>74299</v>
      </c>
      <c r="Q259" s="62">
        <f t="shared" si="53"/>
        <v>2.4405826731408127E-2</v>
      </c>
      <c r="R259" s="65">
        <f t="shared" si="43"/>
        <v>0</v>
      </c>
      <c r="S259" s="53">
        <f t="shared" si="44"/>
        <v>0</v>
      </c>
      <c r="U259" s="1">
        <f t="shared" si="49"/>
        <v>8017</v>
      </c>
      <c r="V259" s="2"/>
      <c r="W259" s="37"/>
    </row>
    <row r="260" spans="1:23" ht="14.4" x14ac:dyDescent="0.55000000000000004">
      <c r="A260" s="1">
        <f t="shared" si="50"/>
        <v>253</v>
      </c>
      <c r="B260" s="83">
        <v>6012</v>
      </c>
      <c r="C260" s="83">
        <v>6012</v>
      </c>
      <c r="D260" s="34" t="s">
        <v>271</v>
      </c>
      <c r="E260" s="46">
        <f>VLOOKUP($B260,[1]work_database_aidandlevy2025!$E$4:$KG$334,284,FALSE)</f>
        <v>564.29999999999995</v>
      </c>
      <c r="F260" s="56">
        <f>VLOOKUP($B260,[1]work_database_aidandlevy2025!$E$4:$KG$334,285,FALSE)</f>
        <v>7826</v>
      </c>
      <c r="G260" s="73">
        <f>VLOOKUP($B260,[1]work_database_aidandlevy2025!$E$4:$KG$334,286,FALSE)</f>
        <v>4416212</v>
      </c>
      <c r="H260" s="56">
        <f>VLOOKUP($B260,[1]work_database_aidandlevy2025!$E$4:$KG$334,287,FALSE)</f>
        <v>0</v>
      </c>
      <c r="I260" s="73">
        <f t="shared" si="45"/>
        <v>4416212</v>
      </c>
      <c r="J260" s="59">
        <v>564.29999999999995</v>
      </c>
      <c r="K260" s="20">
        <f t="shared" si="42"/>
        <v>8017</v>
      </c>
      <c r="L260" s="20">
        <f t="shared" si="46"/>
        <v>8017</v>
      </c>
      <c r="M260" s="80">
        <f t="shared" si="47"/>
        <v>4523993.0999999996</v>
      </c>
      <c r="N260" s="20">
        <f t="shared" si="51"/>
        <v>0</v>
      </c>
      <c r="O260" s="80">
        <f t="shared" si="48"/>
        <v>4523993.0999999996</v>
      </c>
      <c r="P260" s="21">
        <f t="shared" si="52"/>
        <v>107781.09999999963</v>
      </c>
      <c r="Q260" s="62">
        <f t="shared" si="53"/>
        <v>2.4405780338443813E-2</v>
      </c>
      <c r="R260" s="65">
        <f t="shared" si="43"/>
        <v>0</v>
      </c>
      <c r="S260" s="53">
        <f t="shared" si="44"/>
        <v>0</v>
      </c>
      <c r="U260" s="1">
        <f t="shared" si="49"/>
        <v>8017</v>
      </c>
      <c r="V260" s="2"/>
      <c r="W260" s="37"/>
    </row>
    <row r="261" spans="1:23" ht="14.4" x14ac:dyDescent="0.55000000000000004">
      <c r="A261" s="1">
        <f t="shared" si="50"/>
        <v>254</v>
      </c>
      <c r="B261" s="83">
        <v>6030</v>
      </c>
      <c r="C261" s="83">
        <v>6030</v>
      </c>
      <c r="D261" s="34" t="s">
        <v>272</v>
      </c>
      <c r="E261" s="46">
        <f>VLOOKUP($B261,[1]work_database_aidandlevy2025!$E$4:$KG$334,284,FALSE)</f>
        <v>1493.5</v>
      </c>
      <c r="F261" s="56">
        <f>VLOOKUP($B261,[1]work_database_aidandlevy2025!$E$4:$KG$334,285,FALSE)</f>
        <v>7826</v>
      </c>
      <c r="G261" s="73">
        <f>VLOOKUP($B261,[1]work_database_aidandlevy2025!$E$4:$KG$334,286,FALSE)</f>
        <v>11688131</v>
      </c>
      <c r="H261" s="56">
        <f>VLOOKUP($B261,[1]work_database_aidandlevy2025!$E$4:$KG$334,287,FALSE)</f>
        <v>0</v>
      </c>
      <c r="I261" s="73">
        <f t="shared" si="45"/>
        <v>11688131</v>
      </c>
      <c r="J261" s="59">
        <v>1493.5</v>
      </c>
      <c r="K261" s="20">
        <f t="shared" si="42"/>
        <v>8017</v>
      </c>
      <c r="L261" s="20">
        <f t="shared" si="46"/>
        <v>8017</v>
      </c>
      <c r="M261" s="80">
        <f t="shared" si="47"/>
        <v>11973389.5</v>
      </c>
      <c r="N261" s="20">
        <f t="shared" si="51"/>
        <v>0</v>
      </c>
      <c r="O261" s="80">
        <f t="shared" si="48"/>
        <v>11973389.5</v>
      </c>
      <c r="P261" s="21">
        <f t="shared" si="52"/>
        <v>285258.5</v>
      </c>
      <c r="Q261" s="62">
        <f t="shared" si="53"/>
        <v>2.4405826731408127E-2</v>
      </c>
      <c r="R261" s="65">
        <f t="shared" si="43"/>
        <v>0</v>
      </c>
      <c r="S261" s="53">
        <f t="shared" si="44"/>
        <v>0</v>
      </c>
      <c r="U261" s="1">
        <f t="shared" si="49"/>
        <v>8017</v>
      </c>
      <c r="V261" s="2"/>
      <c r="W261" s="37"/>
    </row>
    <row r="262" spans="1:23" ht="14.4" x14ac:dyDescent="0.55000000000000004">
      <c r="A262" s="1">
        <f t="shared" si="50"/>
        <v>255</v>
      </c>
      <c r="B262" s="83">
        <v>6048</v>
      </c>
      <c r="C262" s="83">
        <v>6035</v>
      </c>
      <c r="D262" s="35" t="s">
        <v>273</v>
      </c>
      <c r="E262" s="47">
        <f>VLOOKUP($B262,[1]work_database_aidandlevy2025!$E$4:$KG$334,284,FALSE)</f>
        <v>436</v>
      </c>
      <c r="F262" s="57">
        <f>VLOOKUP($B262,[1]work_database_aidandlevy2025!$E$4:$KG$334,285,FALSE)</f>
        <v>7826</v>
      </c>
      <c r="G262" s="74">
        <f>VLOOKUP($B262,[1]work_database_aidandlevy2025!$E$4:$KG$334,286,FALSE)</f>
        <v>3412136</v>
      </c>
      <c r="H262" s="57">
        <f>VLOOKUP($B262,[1]work_database_aidandlevy2025!$E$4:$KG$334,287,FALSE)</f>
        <v>0</v>
      </c>
      <c r="I262" s="74">
        <f t="shared" si="45"/>
        <v>3412136</v>
      </c>
      <c r="J262" s="60">
        <v>436</v>
      </c>
      <c r="K262" s="22">
        <f t="shared" si="42"/>
        <v>8017</v>
      </c>
      <c r="L262" s="22">
        <f t="shared" si="46"/>
        <v>8017</v>
      </c>
      <c r="M262" s="81">
        <f t="shared" si="47"/>
        <v>3495412</v>
      </c>
      <c r="N262" s="22">
        <f t="shared" si="51"/>
        <v>0</v>
      </c>
      <c r="O262" s="81">
        <f t="shared" si="48"/>
        <v>3495412</v>
      </c>
      <c r="P262" s="23">
        <f t="shared" si="52"/>
        <v>83276</v>
      </c>
      <c r="Q262" s="63">
        <f t="shared" si="53"/>
        <v>2.4405826731408127E-2</v>
      </c>
      <c r="R262" s="66">
        <f t="shared" si="43"/>
        <v>0</v>
      </c>
      <c r="S262" s="54">
        <f t="shared" si="44"/>
        <v>0</v>
      </c>
      <c r="U262" s="1">
        <f t="shared" si="49"/>
        <v>8017</v>
      </c>
      <c r="V262" s="2"/>
      <c r="W262" s="37"/>
    </row>
    <row r="263" spans="1:23" ht="14.4" x14ac:dyDescent="0.55000000000000004">
      <c r="A263" s="1">
        <f t="shared" si="50"/>
        <v>256</v>
      </c>
      <c r="B263" s="83">
        <v>6039</v>
      </c>
      <c r="C263" s="83">
        <v>6039</v>
      </c>
      <c r="D263" s="34" t="s">
        <v>274</v>
      </c>
      <c r="E263" s="46">
        <f>VLOOKUP($B263,[1]work_database_aidandlevy2025!$E$4:$KG$334,284,FALSE)</f>
        <v>14588.6</v>
      </c>
      <c r="F263" s="56">
        <f>VLOOKUP($B263,[1]work_database_aidandlevy2025!$E$4:$KG$334,285,FALSE)</f>
        <v>7826</v>
      </c>
      <c r="G263" s="73">
        <f>VLOOKUP($B263,[1]work_database_aidandlevy2025!$E$4:$KG$334,286,FALSE)</f>
        <v>114170384</v>
      </c>
      <c r="H263" s="56">
        <f>VLOOKUP($B263,[1]work_database_aidandlevy2025!$E$4:$KG$334,287,FALSE)</f>
        <v>262195</v>
      </c>
      <c r="I263" s="73">
        <f t="shared" si="45"/>
        <v>114432579</v>
      </c>
      <c r="J263" s="59">
        <v>14588.6</v>
      </c>
      <c r="K263" s="20">
        <f t="shared" si="42"/>
        <v>8017</v>
      </c>
      <c r="L263" s="20">
        <f t="shared" si="46"/>
        <v>8017</v>
      </c>
      <c r="M263" s="80">
        <f t="shared" si="47"/>
        <v>116956806.2</v>
      </c>
      <c r="N263" s="20">
        <f t="shared" si="51"/>
        <v>0</v>
      </c>
      <c r="O263" s="80">
        <f t="shared" si="48"/>
        <v>116956806.2</v>
      </c>
      <c r="P263" s="21">
        <f t="shared" si="52"/>
        <v>2524227.200000003</v>
      </c>
      <c r="Q263" s="62">
        <f t="shared" si="53"/>
        <v>2.2058641184692716E-2</v>
      </c>
      <c r="R263" s="65">
        <f t="shared" si="43"/>
        <v>0</v>
      </c>
      <c r="S263" s="53">
        <f t="shared" si="44"/>
        <v>0</v>
      </c>
      <c r="U263" s="1">
        <f t="shared" si="49"/>
        <v>8017</v>
      </c>
      <c r="V263" s="2"/>
      <c r="W263" s="37"/>
    </row>
    <row r="264" spans="1:23" ht="14.4" x14ac:dyDescent="0.55000000000000004">
      <c r="A264" s="1">
        <f t="shared" si="50"/>
        <v>257</v>
      </c>
      <c r="B264" s="83">
        <v>6093</v>
      </c>
      <c r="C264" s="83">
        <v>6093</v>
      </c>
      <c r="D264" s="34" t="s">
        <v>275</v>
      </c>
      <c r="E264" s="46">
        <f>VLOOKUP($B264,[1]work_database_aidandlevy2025!$E$4:$KG$334,284,FALSE)</f>
        <v>1442.4</v>
      </c>
      <c r="F264" s="56">
        <f>VLOOKUP($B264,[1]work_database_aidandlevy2025!$E$4:$KG$334,285,FALSE)</f>
        <v>7826</v>
      </c>
      <c r="G264" s="73">
        <f>VLOOKUP($B264,[1]work_database_aidandlevy2025!$E$4:$KG$334,286,FALSE)</f>
        <v>11288222</v>
      </c>
      <c r="H264" s="56">
        <f>VLOOKUP($B264,[1]work_database_aidandlevy2025!$E$4:$KG$334,287,FALSE)</f>
        <v>0</v>
      </c>
      <c r="I264" s="73">
        <f t="shared" si="45"/>
        <v>11288222</v>
      </c>
      <c r="J264" s="59">
        <v>1442.4</v>
      </c>
      <c r="K264" s="20">
        <f t="shared" ref="K264:K327" si="54">ROUND(F264+$G$2,0)+T264</f>
        <v>8017</v>
      </c>
      <c r="L264" s="20">
        <f t="shared" si="46"/>
        <v>8017</v>
      </c>
      <c r="M264" s="80">
        <f t="shared" si="47"/>
        <v>11563720.800000001</v>
      </c>
      <c r="N264" s="20">
        <f t="shared" si="51"/>
        <v>0</v>
      </c>
      <c r="O264" s="80">
        <f t="shared" si="48"/>
        <v>11563720.800000001</v>
      </c>
      <c r="P264" s="21">
        <f t="shared" si="52"/>
        <v>275498.80000000075</v>
      </c>
      <c r="Q264" s="62">
        <f t="shared" si="53"/>
        <v>2.4405863031396861E-2</v>
      </c>
      <c r="R264" s="65">
        <f t="shared" ref="R264:R274" si="55">J264-E264</f>
        <v>0</v>
      </c>
      <c r="S264" s="53">
        <f t="shared" ref="S264:S274" si="56">R264/E264</f>
        <v>0</v>
      </c>
      <c r="U264" s="1">
        <f t="shared" si="49"/>
        <v>8017</v>
      </c>
      <c r="V264" s="2"/>
      <c r="W264" s="37"/>
    </row>
    <row r="265" spans="1:23" ht="14.4" x14ac:dyDescent="0.55000000000000004">
      <c r="A265" s="1">
        <f t="shared" si="50"/>
        <v>258</v>
      </c>
      <c r="B265" s="83">
        <v>6091</v>
      </c>
      <c r="C265" s="83">
        <v>6091</v>
      </c>
      <c r="D265" s="34" t="s">
        <v>276</v>
      </c>
      <c r="E265" s="46">
        <f>VLOOKUP($B265,[1]work_database_aidandlevy2025!$E$4:$KG$334,284,FALSE)</f>
        <v>926.1</v>
      </c>
      <c r="F265" s="56">
        <f>VLOOKUP($B265,[1]work_database_aidandlevy2025!$E$4:$KG$334,285,FALSE)</f>
        <v>7826</v>
      </c>
      <c r="G265" s="73">
        <f>VLOOKUP($B265,[1]work_database_aidandlevy2025!$E$4:$KG$334,286,FALSE)</f>
        <v>7247659</v>
      </c>
      <c r="H265" s="56">
        <f>VLOOKUP($B265,[1]work_database_aidandlevy2025!$E$4:$KG$334,287,FALSE)</f>
        <v>0</v>
      </c>
      <c r="I265" s="73">
        <f t="shared" ref="I265:I328" si="57">G265+H265</f>
        <v>7247659</v>
      </c>
      <c r="J265" s="59">
        <v>926.1</v>
      </c>
      <c r="K265" s="20">
        <f t="shared" si="54"/>
        <v>8017</v>
      </c>
      <c r="L265" s="20">
        <f t="shared" ref="L265:L328" si="58">U265</f>
        <v>8017</v>
      </c>
      <c r="M265" s="80">
        <f t="shared" ref="M265:M328" si="59">J265*L265</f>
        <v>7424543.7000000002</v>
      </c>
      <c r="N265" s="20">
        <f t="shared" si="51"/>
        <v>0</v>
      </c>
      <c r="O265" s="80">
        <f t="shared" ref="O265:O327" si="60">M265+N265</f>
        <v>7424543.7000000002</v>
      </c>
      <c r="P265" s="21">
        <f t="shared" si="52"/>
        <v>176884.70000000019</v>
      </c>
      <c r="Q265" s="62">
        <f t="shared" si="53"/>
        <v>2.4405770194210322E-2</v>
      </c>
      <c r="R265" s="65">
        <f t="shared" si="55"/>
        <v>0</v>
      </c>
      <c r="S265" s="53">
        <f t="shared" si="56"/>
        <v>0</v>
      </c>
      <c r="U265" s="1">
        <f t="shared" ref="U265:U328" si="61">IF(K265&lt;=7048,7048,K265)</f>
        <v>8017</v>
      </c>
      <c r="V265" s="2"/>
      <c r="W265" s="37"/>
    </row>
    <row r="266" spans="1:23" ht="14.4" x14ac:dyDescent="0.55000000000000004">
      <c r="A266" s="1">
        <f t="shared" ref="A266:A329" si="62">A265+1</f>
        <v>259</v>
      </c>
      <c r="B266" s="83">
        <v>6095</v>
      </c>
      <c r="C266" s="83">
        <v>6095</v>
      </c>
      <c r="D266" s="34" t="s">
        <v>277</v>
      </c>
      <c r="E266" s="46">
        <f>VLOOKUP($B266,[1]work_database_aidandlevy2025!$E$4:$KG$334,284,FALSE)</f>
        <v>608.5</v>
      </c>
      <c r="F266" s="56">
        <f>VLOOKUP($B266,[1]work_database_aidandlevy2025!$E$4:$KG$334,285,FALSE)</f>
        <v>7853</v>
      </c>
      <c r="G266" s="73">
        <f>VLOOKUP($B266,[1]work_database_aidandlevy2025!$E$4:$KG$334,286,FALSE)</f>
        <v>4778551</v>
      </c>
      <c r="H266" s="56">
        <f>VLOOKUP($B266,[1]work_database_aidandlevy2025!$E$4:$KG$334,287,FALSE)</f>
        <v>71242</v>
      </c>
      <c r="I266" s="73">
        <f t="shared" si="57"/>
        <v>4849793</v>
      </c>
      <c r="J266" s="59">
        <v>608.5</v>
      </c>
      <c r="K266" s="20">
        <f t="shared" si="54"/>
        <v>8044</v>
      </c>
      <c r="L266" s="20">
        <f t="shared" si="58"/>
        <v>8044</v>
      </c>
      <c r="M266" s="80">
        <f t="shared" si="59"/>
        <v>4894774</v>
      </c>
      <c r="N266" s="20">
        <f t="shared" si="51"/>
        <v>0</v>
      </c>
      <c r="O266" s="80">
        <f t="shared" si="60"/>
        <v>4894774</v>
      </c>
      <c r="P266" s="21">
        <f t="shared" si="52"/>
        <v>44981</v>
      </c>
      <c r="Q266" s="62">
        <f t="shared" si="53"/>
        <v>9.2748288432104222E-3</v>
      </c>
      <c r="R266" s="65">
        <f t="shared" si="55"/>
        <v>0</v>
      </c>
      <c r="S266" s="53">
        <f t="shared" si="56"/>
        <v>0</v>
      </c>
      <c r="U266" s="1">
        <f t="shared" si="61"/>
        <v>8044</v>
      </c>
      <c r="V266" s="2"/>
      <c r="W266" s="37"/>
    </row>
    <row r="267" spans="1:23" ht="14.4" x14ac:dyDescent="0.55000000000000004">
      <c r="A267" s="1">
        <f t="shared" si="62"/>
        <v>260</v>
      </c>
      <c r="B267" s="83">
        <v>5157</v>
      </c>
      <c r="C267" s="83">
        <v>6099</v>
      </c>
      <c r="D267" s="35" t="s">
        <v>278</v>
      </c>
      <c r="E267" s="47">
        <f>VLOOKUP($B267,[1]work_database_aidandlevy2025!$E$4:$KG$334,284,FALSE)</f>
        <v>579</v>
      </c>
      <c r="F267" s="57">
        <f>VLOOKUP($B267,[1]work_database_aidandlevy2025!$E$4:$KG$334,285,FALSE)</f>
        <v>7844</v>
      </c>
      <c r="G267" s="74">
        <f>VLOOKUP($B267,[1]work_database_aidandlevy2025!$E$4:$KG$334,286,FALSE)</f>
        <v>4541676</v>
      </c>
      <c r="H267" s="57">
        <f>VLOOKUP($B267,[1]work_database_aidandlevy2025!$E$4:$KG$334,287,FALSE)</f>
        <v>0</v>
      </c>
      <c r="I267" s="74">
        <f t="shared" si="57"/>
        <v>4541676</v>
      </c>
      <c r="J267" s="60">
        <v>579</v>
      </c>
      <c r="K267" s="22">
        <f t="shared" si="54"/>
        <v>8035</v>
      </c>
      <c r="L267" s="22">
        <f t="shared" si="58"/>
        <v>8035</v>
      </c>
      <c r="M267" s="81">
        <f t="shared" si="59"/>
        <v>4652265</v>
      </c>
      <c r="N267" s="22">
        <f t="shared" si="51"/>
        <v>0</v>
      </c>
      <c r="O267" s="81">
        <f t="shared" si="60"/>
        <v>4652265</v>
      </c>
      <c r="P267" s="23">
        <f t="shared" si="52"/>
        <v>110589</v>
      </c>
      <c r="Q267" s="63">
        <f t="shared" si="53"/>
        <v>2.4349821519632841E-2</v>
      </c>
      <c r="R267" s="66">
        <f t="shared" si="55"/>
        <v>0</v>
      </c>
      <c r="S267" s="54">
        <f t="shared" si="56"/>
        <v>0</v>
      </c>
      <c r="U267" s="1">
        <f t="shared" si="61"/>
        <v>8035</v>
      </c>
      <c r="V267" s="2"/>
      <c r="W267" s="37"/>
    </row>
    <row r="268" spans="1:23" ht="14.4" x14ac:dyDescent="0.55000000000000004">
      <c r="A268" s="1">
        <f t="shared" si="62"/>
        <v>261</v>
      </c>
      <c r="B268" s="83">
        <v>6097</v>
      </c>
      <c r="C268" s="83">
        <v>6097</v>
      </c>
      <c r="D268" s="34" t="s">
        <v>279</v>
      </c>
      <c r="E268" s="46">
        <f>VLOOKUP($B268,[1]work_database_aidandlevy2025!$E$4:$KG$334,284,FALSE)</f>
        <v>197.3</v>
      </c>
      <c r="F268" s="56">
        <f>VLOOKUP($B268,[1]work_database_aidandlevy2025!$E$4:$KG$334,285,FALSE)</f>
        <v>7826</v>
      </c>
      <c r="G268" s="73">
        <f>VLOOKUP($B268,[1]work_database_aidandlevy2025!$E$4:$KG$334,286,FALSE)</f>
        <v>1544070</v>
      </c>
      <c r="H268" s="56">
        <f>VLOOKUP($B268,[1]work_database_aidandlevy2025!$E$4:$KG$334,287,FALSE)</f>
        <v>0</v>
      </c>
      <c r="I268" s="73">
        <f t="shared" si="57"/>
        <v>1544070</v>
      </c>
      <c r="J268" s="59">
        <v>197.3</v>
      </c>
      <c r="K268" s="20">
        <f t="shared" si="54"/>
        <v>8017</v>
      </c>
      <c r="L268" s="20">
        <f t="shared" si="58"/>
        <v>8017</v>
      </c>
      <c r="M268" s="80">
        <f t="shared" si="59"/>
        <v>1581754.1</v>
      </c>
      <c r="N268" s="20">
        <f t="shared" si="51"/>
        <v>0</v>
      </c>
      <c r="O268" s="80">
        <f t="shared" si="60"/>
        <v>1581754.1</v>
      </c>
      <c r="P268" s="21">
        <f t="shared" si="52"/>
        <v>37684.100000000093</v>
      </c>
      <c r="Q268" s="62">
        <f t="shared" si="53"/>
        <v>2.4405694042368607E-2</v>
      </c>
      <c r="R268" s="65">
        <f t="shared" si="55"/>
        <v>0</v>
      </c>
      <c r="S268" s="53">
        <f t="shared" si="56"/>
        <v>0</v>
      </c>
      <c r="U268" s="1">
        <f t="shared" si="61"/>
        <v>8017</v>
      </c>
      <c r="V268" s="2"/>
      <c r="W268" s="37"/>
    </row>
    <row r="269" spans="1:23" ht="14.4" x14ac:dyDescent="0.55000000000000004">
      <c r="A269" s="1">
        <f t="shared" si="62"/>
        <v>262</v>
      </c>
      <c r="B269" s="83">
        <v>6098</v>
      </c>
      <c r="C269" s="83">
        <v>6098</v>
      </c>
      <c r="D269" s="34" t="s">
        <v>280</v>
      </c>
      <c r="E269" s="46">
        <f>VLOOKUP($B269,[1]work_database_aidandlevy2025!$E$4:$KG$334,284,FALSE)</f>
        <v>1400.5</v>
      </c>
      <c r="F269" s="56">
        <f>VLOOKUP($B269,[1]work_database_aidandlevy2025!$E$4:$KG$334,285,FALSE)</f>
        <v>7826</v>
      </c>
      <c r="G269" s="73">
        <f>VLOOKUP($B269,[1]work_database_aidandlevy2025!$E$4:$KG$334,286,FALSE)</f>
        <v>10960313</v>
      </c>
      <c r="H269" s="56">
        <f>VLOOKUP($B269,[1]work_database_aidandlevy2025!$E$4:$KG$334,287,FALSE)</f>
        <v>201095</v>
      </c>
      <c r="I269" s="73">
        <f t="shared" si="57"/>
        <v>11161408</v>
      </c>
      <c r="J269" s="59">
        <v>1400.5</v>
      </c>
      <c r="K269" s="20">
        <f t="shared" si="54"/>
        <v>8017</v>
      </c>
      <c r="L269" s="20">
        <f t="shared" si="58"/>
        <v>8017</v>
      </c>
      <c r="M269" s="80">
        <f t="shared" si="59"/>
        <v>11227808.5</v>
      </c>
      <c r="N269" s="20">
        <f t="shared" si="51"/>
        <v>0</v>
      </c>
      <c r="O269" s="80">
        <f t="shared" si="60"/>
        <v>11227808.5</v>
      </c>
      <c r="P269" s="21">
        <f t="shared" si="52"/>
        <v>66400.5</v>
      </c>
      <c r="Q269" s="62">
        <f t="shared" si="53"/>
        <v>5.9491150220473974E-3</v>
      </c>
      <c r="R269" s="65">
        <f t="shared" si="55"/>
        <v>0</v>
      </c>
      <c r="S269" s="53">
        <f t="shared" si="56"/>
        <v>0</v>
      </c>
      <c r="U269" s="1">
        <f t="shared" si="61"/>
        <v>8017</v>
      </c>
      <c r="V269" s="2"/>
      <c r="W269" s="37"/>
    </row>
    <row r="270" spans="1:23" ht="14.4" x14ac:dyDescent="0.55000000000000004">
      <c r="A270" s="1">
        <f t="shared" si="62"/>
        <v>263</v>
      </c>
      <c r="B270" s="83">
        <v>6100</v>
      </c>
      <c r="C270" s="83">
        <v>6100</v>
      </c>
      <c r="D270" s="34" t="s">
        <v>281</v>
      </c>
      <c r="E270" s="46">
        <f>VLOOKUP($B270,[1]work_database_aidandlevy2025!$E$4:$KG$334,284,FALSE)</f>
        <v>532.9</v>
      </c>
      <c r="F270" s="56">
        <f>VLOOKUP($B270,[1]work_database_aidandlevy2025!$E$4:$KG$334,285,FALSE)</f>
        <v>7826</v>
      </c>
      <c r="G270" s="73">
        <f>VLOOKUP($B270,[1]work_database_aidandlevy2025!$E$4:$KG$334,286,FALSE)</f>
        <v>4170475</v>
      </c>
      <c r="H270" s="56">
        <f>VLOOKUP($B270,[1]work_database_aidandlevy2025!$E$4:$KG$334,287,FALSE)</f>
        <v>0</v>
      </c>
      <c r="I270" s="73">
        <f t="shared" si="57"/>
        <v>4170475</v>
      </c>
      <c r="J270" s="59">
        <v>532.9</v>
      </c>
      <c r="K270" s="20">
        <f t="shared" si="54"/>
        <v>8017</v>
      </c>
      <c r="L270" s="20">
        <f t="shared" si="58"/>
        <v>8017</v>
      </c>
      <c r="M270" s="80">
        <f t="shared" si="59"/>
        <v>4272259.3</v>
      </c>
      <c r="N270" s="20">
        <f t="shared" si="51"/>
        <v>0</v>
      </c>
      <c r="O270" s="80">
        <f t="shared" si="60"/>
        <v>4272259.3</v>
      </c>
      <c r="P270" s="21">
        <f t="shared" si="52"/>
        <v>101784.29999999981</v>
      </c>
      <c r="Q270" s="62">
        <f t="shared" si="53"/>
        <v>2.4405924984564065E-2</v>
      </c>
      <c r="R270" s="65">
        <f t="shared" si="55"/>
        <v>0</v>
      </c>
      <c r="S270" s="53">
        <f t="shared" si="56"/>
        <v>0</v>
      </c>
      <c r="U270" s="1">
        <f t="shared" si="61"/>
        <v>8017</v>
      </c>
      <c r="V270" s="2"/>
      <c r="W270" s="37"/>
    </row>
    <row r="271" spans="1:23" ht="14.4" x14ac:dyDescent="0.55000000000000004">
      <c r="A271" s="1">
        <f t="shared" si="62"/>
        <v>264</v>
      </c>
      <c r="B271" s="83">
        <v>6101</v>
      </c>
      <c r="C271" s="83">
        <v>6101</v>
      </c>
      <c r="D271" s="34" t="s">
        <v>282</v>
      </c>
      <c r="E271" s="46">
        <f>VLOOKUP($B271,[1]work_database_aidandlevy2025!$E$4:$KG$334,284,FALSE)</f>
        <v>7199.6</v>
      </c>
      <c r="F271" s="56">
        <f>VLOOKUP($B271,[1]work_database_aidandlevy2025!$E$4:$KG$334,285,FALSE)</f>
        <v>7826</v>
      </c>
      <c r="G271" s="73">
        <f>VLOOKUP($B271,[1]work_database_aidandlevy2025!$E$4:$KG$334,286,FALSE)</f>
        <v>56344070</v>
      </c>
      <c r="H271" s="56">
        <f>VLOOKUP($B271,[1]work_database_aidandlevy2025!$E$4:$KG$334,287,FALSE)</f>
        <v>0</v>
      </c>
      <c r="I271" s="73">
        <f t="shared" si="57"/>
        <v>56344070</v>
      </c>
      <c r="J271" s="59">
        <v>7199.6</v>
      </c>
      <c r="K271" s="20">
        <f t="shared" si="54"/>
        <v>8017</v>
      </c>
      <c r="L271" s="20">
        <f t="shared" si="58"/>
        <v>8017</v>
      </c>
      <c r="M271" s="80">
        <f t="shared" si="59"/>
        <v>57719193.200000003</v>
      </c>
      <c r="N271" s="20">
        <f t="shared" si="51"/>
        <v>0</v>
      </c>
      <c r="O271" s="80">
        <f t="shared" si="60"/>
        <v>57719193.200000003</v>
      </c>
      <c r="P271" s="21">
        <f t="shared" si="52"/>
        <v>1375123.200000003</v>
      </c>
      <c r="Q271" s="62">
        <f t="shared" si="53"/>
        <v>2.4405819458906731E-2</v>
      </c>
      <c r="R271" s="65">
        <f t="shared" si="55"/>
        <v>0</v>
      </c>
      <c r="S271" s="53">
        <f t="shared" si="56"/>
        <v>0</v>
      </c>
      <c r="U271" s="1">
        <f t="shared" si="61"/>
        <v>8017</v>
      </c>
      <c r="V271" s="2"/>
      <c r="W271" s="37"/>
    </row>
    <row r="272" spans="1:23" ht="14.4" x14ac:dyDescent="0.55000000000000004">
      <c r="A272" s="1">
        <f t="shared" si="62"/>
        <v>265</v>
      </c>
      <c r="B272" s="83">
        <v>6096</v>
      </c>
      <c r="C272" s="83">
        <v>6096</v>
      </c>
      <c r="D272" s="35" t="s">
        <v>378</v>
      </c>
      <c r="E272" s="47">
        <f>VLOOKUP($B272,[1]work_database_aidandlevy2025!$E$4:$KG$334,284,FALSE)</f>
        <v>1104.5999999999999</v>
      </c>
      <c r="F272" s="57">
        <f>VLOOKUP($B272,[1]work_database_aidandlevy2025!$E$4:$KG$334,285,FALSE)</f>
        <v>7915</v>
      </c>
      <c r="G272" s="74">
        <f>VLOOKUP($B272,[1]work_database_aidandlevy2025!$E$4:$KG$334,286,FALSE)</f>
        <v>8742909</v>
      </c>
      <c r="H272" s="57">
        <f>VLOOKUP($B272,[1]work_database_aidandlevy2025!$E$4:$KG$334,287,FALSE)</f>
        <v>0</v>
      </c>
      <c r="I272" s="74">
        <f t="shared" si="57"/>
        <v>8742909</v>
      </c>
      <c r="J272" s="60">
        <v>1104.5999999999999</v>
      </c>
      <c r="K272" s="22">
        <f t="shared" si="54"/>
        <v>8106</v>
      </c>
      <c r="L272" s="22">
        <f t="shared" si="58"/>
        <v>8106</v>
      </c>
      <c r="M272" s="81">
        <f t="shared" si="59"/>
        <v>8953887.5999999996</v>
      </c>
      <c r="N272" s="22">
        <f t="shared" si="51"/>
        <v>0</v>
      </c>
      <c r="O272" s="81">
        <f t="shared" si="60"/>
        <v>8953887.5999999996</v>
      </c>
      <c r="P272" s="23">
        <f t="shared" si="52"/>
        <v>210978.59999999963</v>
      </c>
      <c r="Q272" s="63">
        <f t="shared" si="53"/>
        <v>2.4131396083385933E-2</v>
      </c>
      <c r="R272" s="66">
        <f t="shared" si="55"/>
        <v>0</v>
      </c>
      <c r="S272" s="54">
        <f t="shared" si="56"/>
        <v>0</v>
      </c>
      <c r="U272" s="1">
        <f t="shared" si="61"/>
        <v>8106</v>
      </c>
      <c r="V272" s="2"/>
      <c r="W272" s="37"/>
    </row>
    <row r="273" spans="1:23" ht="14.4" x14ac:dyDescent="0.55000000000000004">
      <c r="A273" s="1">
        <f t="shared" si="62"/>
        <v>266</v>
      </c>
      <c r="B273" s="83">
        <v>6094</v>
      </c>
      <c r="C273" s="83">
        <v>6094</v>
      </c>
      <c r="D273" s="34" t="s">
        <v>283</v>
      </c>
      <c r="E273" s="46">
        <f>VLOOKUP($B273,[1]work_database_aidandlevy2025!$E$4:$KG$334,284,FALSE)</f>
        <v>487.8</v>
      </c>
      <c r="F273" s="56">
        <f>VLOOKUP($B273,[1]work_database_aidandlevy2025!$E$4:$KG$334,285,FALSE)</f>
        <v>7826</v>
      </c>
      <c r="G273" s="73">
        <f>VLOOKUP($B273,[1]work_database_aidandlevy2025!$E$4:$KG$334,286,FALSE)</f>
        <v>3817523</v>
      </c>
      <c r="H273" s="56">
        <f>VLOOKUP($B273,[1]work_database_aidandlevy2025!$E$4:$KG$334,287,FALSE)</f>
        <v>82107</v>
      </c>
      <c r="I273" s="73">
        <f t="shared" si="57"/>
        <v>3899630</v>
      </c>
      <c r="J273" s="59">
        <v>487.8</v>
      </c>
      <c r="K273" s="20">
        <f t="shared" si="54"/>
        <v>8017</v>
      </c>
      <c r="L273" s="20">
        <f t="shared" si="58"/>
        <v>8017</v>
      </c>
      <c r="M273" s="80">
        <f t="shared" si="59"/>
        <v>3910692.6</v>
      </c>
      <c r="N273" s="20">
        <f t="shared" si="51"/>
        <v>0</v>
      </c>
      <c r="O273" s="80">
        <f t="shared" si="60"/>
        <v>3910692.6</v>
      </c>
      <c r="P273" s="21">
        <f t="shared" si="52"/>
        <v>11062.600000000093</v>
      </c>
      <c r="Q273" s="62">
        <f t="shared" si="53"/>
        <v>2.8368332380251699E-3</v>
      </c>
      <c r="R273" s="65">
        <f t="shared" si="55"/>
        <v>0</v>
      </c>
      <c r="S273" s="53">
        <f t="shared" si="56"/>
        <v>0</v>
      </c>
      <c r="U273" s="1">
        <f t="shared" si="61"/>
        <v>8017</v>
      </c>
      <c r="V273" s="2"/>
      <c r="W273" s="37"/>
    </row>
    <row r="274" spans="1:23" ht="14.4" x14ac:dyDescent="0.55000000000000004">
      <c r="A274" s="1">
        <f t="shared" si="62"/>
        <v>267</v>
      </c>
      <c r="B274" s="83">
        <v>6102</v>
      </c>
      <c r="C274" s="83">
        <v>6102</v>
      </c>
      <c r="D274" s="34" t="s">
        <v>284</v>
      </c>
      <c r="E274" s="46">
        <f>VLOOKUP($B274,[1]work_database_aidandlevy2025!$E$4:$KG$334,284,FALSE)</f>
        <v>2011.9</v>
      </c>
      <c r="F274" s="56">
        <f>VLOOKUP($B274,[1]work_database_aidandlevy2025!$E$4:$KG$334,285,FALSE)</f>
        <v>7826</v>
      </c>
      <c r="G274" s="73">
        <f>VLOOKUP($B274,[1]work_database_aidandlevy2025!$E$4:$KG$334,286,FALSE)</f>
        <v>15745129</v>
      </c>
      <c r="H274" s="56">
        <f>VLOOKUP($B274,[1]work_database_aidandlevy2025!$E$4:$KG$334,287,FALSE)</f>
        <v>0</v>
      </c>
      <c r="I274" s="73">
        <f t="shared" si="57"/>
        <v>15745129</v>
      </c>
      <c r="J274" s="59">
        <v>2011.9</v>
      </c>
      <c r="K274" s="20">
        <f t="shared" si="54"/>
        <v>8017</v>
      </c>
      <c r="L274" s="20">
        <f t="shared" si="58"/>
        <v>8017</v>
      </c>
      <c r="M274" s="80">
        <f t="shared" si="59"/>
        <v>16129402.300000001</v>
      </c>
      <c r="N274" s="20">
        <f t="shared" si="51"/>
        <v>0</v>
      </c>
      <c r="O274" s="80">
        <f t="shared" si="60"/>
        <v>16129402.300000001</v>
      </c>
      <c r="P274" s="21">
        <f t="shared" si="52"/>
        <v>384273.30000000075</v>
      </c>
      <c r="Q274" s="62">
        <f t="shared" si="53"/>
        <v>2.4405852756112748E-2</v>
      </c>
      <c r="R274" s="65">
        <f t="shared" si="55"/>
        <v>0</v>
      </c>
      <c r="S274" s="53">
        <f t="shared" si="56"/>
        <v>0</v>
      </c>
      <c r="U274" s="1">
        <f t="shared" si="61"/>
        <v>8017</v>
      </c>
      <c r="V274" s="2"/>
      <c r="W274" s="37"/>
    </row>
    <row r="275" spans="1:23" ht="14.4" x14ac:dyDescent="0.55000000000000004">
      <c r="A275" s="1">
        <f t="shared" si="62"/>
        <v>268</v>
      </c>
      <c r="B275" s="83">
        <v>6120</v>
      </c>
      <c r="C275" s="83">
        <v>6120</v>
      </c>
      <c r="D275" s="34" t="s">
        <v>285</v>
      </c>
      <c r="E275" s="46">
        <f>VLOOKUP($B275,[1]work_database_aidandlevy2025!$E$4:$KG$334,284,FALSE)</f>
        <v>1170.7</v>
      </c>
      <c r="F275" s="56">
        <f>VLOOKUP($B275,[1]work_database_aidandlevy2025!$E$4:$KG$334,285,FALSE)</f>
        <v>7826</v>
      </c>
      <c r="G275" s="73">
        <f>VLOOKUP($B275,[1]work_database_aidandlevy2025!$E$4:$KG$334,286,FALSE)</f>
        <v>9161898</v>
      </c>
      <c r="H275" s="56">
        <f>VLOOKUP($B275,[1]work_database_aidandlevy2025!$E$4:$KG$334,287,FALSE)</f>
        <v>0</v>
      </c>
      <c r="I275" s="73">
        <f t="shared" si="57"/>
        <v>9161898</v>
      </c>
      <c r="J275" s="59">
        <v>1170.7</v>
      </c>
      <c r="K275" s="20">
        <f t="shared" si="54"/>
        <v>8017</v>
      </c>
      <c r="L275" s="20">
        <f t="shared" si="58"/>
        <v>8017</v>
      </c>
      <c r="M275" s="80">
        <f t="shared" si="59"/>
        <v>9385501.9000000004</v>
      </c>
      <c r="N275" s="20">
        <f t="shared" si="51"/>
        <v>0</v>
      </c>
      <c r="O275" s="80">
        <f t="shared" si="60"/>
        <v>9385501.9000000004</v>
      </c>
      <c r="P275" s="21">
        <f t="shared" si="52"/>
        <v>223603.90000000037</v>
      </c>
      <c r="Q275" s="62">
        <f t="shared" si="53"/>
        <v>2.440584909371403E-2</v>
      </c>
      <c r="R275" s="65"/>
      <c r="S275" s="53"/>
      <c r="U275" s="1">
        <f t="shared" si="61"/>
        <v>8017</v>
      </c>
      <c r="V275" s="2"/>
      <c r="W275" s="37"/>
    </row>
    <row r="276" spans="1:23" ht="14.4" x14ac:dyDescent="0.55000000000000004">
      <c r="A276" s="1">
        <f t="shared" si="62"/>
        <v>269</v>
      </c>
      <c r="B276" s="83">
        <v>6138</v>
      </c>
      <c r="C276" s="83">
        <v>6138</v>
      </c>
      <c r="D276" s="34" t="s">
        <v>286</v>
      </c>
      <c r="E276" s="46">
        <f>VLOOKUP($B276,[1]work_database_aidandlevy2025!$E$4:$KG$334,284,FALSE)</f>
        <v>411.1</v>
      </c>
      <c r="F276" s="56">
        <f>VLOOKUP($B276,[1]work_database_aidandlevy2025!$E$4:$KG$334,285,FALSE)</f>
        <v>7833</v>
      </c>
      <c r="G276" s="73">
        <f>VLOOKUP($B276,[1]work_database_aidandlevy2025!$E$4:$KG$334,286,FALSE)</f>
        <v>3220146</v>
      </c>
      <c r="H276" s="56">
        <f>VLOOKUP($B276,[1]work_database_aidandlevy2025!$E$4:$KG$334,287,FALSE)</f>
        <v>0</v>
      </c>
      <c r="I276" s="73">
        <f t="shared" si="57"/>
        <v>3220146</v>
      </c>
      <c r="J276" s="59">
        <v>411.1</v>
      </c>
      <c r="K276" s="20">
        <f t="shared" si="54"/>
        <v>8024</v>
      </c>
      <c r="L276" s="20">
        <f t="shared" si="58"/>
        <v>8024</v>
      </c>
      <c r="M276" s="80">
        <f t="shared" si="59"/>
        <v>3298666.4000000004</v>
      </c>
      <c r="N276" s="20">
        <f t="shared" si="51"/>
        <v>0</v>
      </c>
      <c r="O276" s="80">
        <f t="shared" si="60"/>
        <v>3298666.4000000004</v>
      </c>
      <c r="P276" s="21">
        <f t="shared" si="52"/>
        <v>78520.400000000373</v>
      </c>
      <c r="Q276" s="62">
        <f t="shared" si="53"/>
        <v>2.4384111776298456E-2</v>
      </c>
      <c r="R276" s="65">
        <f t="shared" ref="R276:R307" si="63">J276-E276</f>
        <v>0</v>
      </c>
      <c r="S276" s="53">
        <f t="shared" ref="S276:S307" si="64">R276/E276</f>
        <v>0</v>
      </c>
      <c r="U276" s="1">
        <f t="shared" si="61"/>
        <v>8024</v>
      </c>
      <c r="V276" s="2"/>
      <c r="W276" s="37"/>
    </row>
    <row r="277" spans="1:23" ht="14.4" x14ac:dyDescent="0.55000000000000004">
      <c r="A277" s="1">
        <f t="shared" si="62"/>
        <v>270</v>
      </c>
      <c r="B277" s="83">
        <v>5751</v>
      </c>
      <c r="C277" s="83">
        <v>5751</v>
      </c>
      <c r="D277" s="35" t="s">
        <v>287</v>
      </c>
      <c r="E277" s="47">
        <f>VLOOKUP($B277,[1]work_database_aidandlevy2025!$E$4:$KG$334,284,FALSE)</f>
        <v>574.20000000000005</v>
      </c>
      <c r="F277" s="57">
        <f>VLOOKUP($B277,[1]work_database_aidandlevy2025!$E$4:$KG$334,285,FALSE)</f>
        <v>7826</v>
      </c>
      <c r="G277" s="74">
        <f>VLOOKUP($B277,[1]work_database_aidandlevy2025!$E$4:$KG$334,286,FALSE)</f>
        <v>4493689</v>
      </c>
      <c r="H277" s="57">
        <f>VLOOKUP($B277,[1]work_database_aidandlevy2025!$E$4:$KG$334,287,FALSE)</f>
        <v>0</v>
      </c>
      <c r="I277" s="74">
        <f t="shared" si="57"/>
        <v>4493689</v>
      </c>
      <c r="J277" s="60">
        <v>574.20000000000005</v>
      </c>
      <c r="K277" s="22">
        <f t="shared" si="54"/>
        <v>8017</v>
      </c>
      <c r="L277" s="22">
        <f t="shared" si="58"/>
        <v>8017</v>
      </c>
      <c r="M277" s="81">
        <f t="shared" si="59"/>
        <v>4603361.4000000004</v>
      </c>
      <c r="N277" s="22">
        <f t="shared" ref="N277:N332" si="65">MAX((G277*1.01)-M277,0)</f>
        <v>0</v>
      </c>
      <c r="O277" s="81">
        <f t="shared" si="60"/>
        <v>4603361.4000000004</v>
      </c>
      <c r="P277" s="23">
        <f t="shared" ref="P277:P332" si="66">O277-I277</f>
        <v>109672.40000000037</v>
      </c>
      <c r="Q277" s="63">
        <f t="shared" ref="Q277:Q332" si="67">P277/I277</f>
        <v>2.440587232449784E-2</v>
      </c>
      <c r="R277" s="66">
        <f t="shared" si="63"/>
        <v>0</v>
      </c>
      <c r="S277" s="54">
        <f t="shared" si="64"/>
        <v>0</v>
      </c>
      <c r="U277" s="1">
        <f t="shared" si="61"/>
        <v>8017</v>
      </c>
      <c r="V277" s="2"/>
      <c r="W277" s="37"/>
    </row>
    <row r="278" spans="1:23" ht="14.4" x14ac:dyDescent="0.55000000000000004">
      <c r="A278" s="1">
        <f t="shared" si="62"/>
        <v>271</v>
      </c>
      <c r="B278" s="83">
        <v>6165</v>
      </c>
      <c r="C278" s="83">
        <v>6165</v>
      </c>
      <c r="D278" s="34" t="s">
        <v>288</v>
      </c>
      <c r="E278" s="46">
        <f>VLOOKUP($B278,[1]work_database_aidandlevy2025!$E$4:$KG$334,284,FALSE)</f>
        <v>187.1</v>
      </c>
      <c r="F278" s="56">
        <f>VLOOKUP($B278,[1]work_database_aidandlevy2025!$E$4:$KG$334,285,FALSE)</f>
        <v>7826</v>
      </c>
      <c r="G278" s="73">
        <f>VLOOKUP($B278,[1]work_database_aidandlevy2025!$E$4:$KG$334,286,FALSE)</f>
        <v>1464245</v>
      </c>
      <c r="H278" s="56">
        <f>VLOOKUP($B278,[1]work_database_aidandlevy2025!$E$4:$KG$334,287,FALSE)</f>
        <v>54891</v>
      </c>
      <c r="I278" s="73">
        <f t="shared" si="57"/>
        <v>1519136</v>
      </c>
      <c r="J278" s="59">
        <v>187.1</v>
      </c>
      <c r="K278" s="20">
        <f t="shared" si="54"/>
        <v>8017</v>
      </c>
      <c r="L278" s="20">
        <f t="shared" si="58"/>
        <v>8017</v>
      </c>
      <c r="M278" s="80">
        <f t="shared" si="59"/>
        <v>1499980.7</v>
      </c>
      <c r="N278" s="20">
        <f t="shared" si="65"/>
        <v>0</v>
      </c>
      <c r="O278" s="80">
        <f t="shared" si="60"/>
        <v>1499980.7</v>
      </c>
      <c r="P278" s="21">
        <f t="shared" si="66"/>
        <v>-19155.300000000047</v>
      </c>
      <c r="Q278" s="62">
        <f t="shared" si="67"/>
        <v>-1.2609338466075483E-2</v>
      </c>
      <c r="R278" s="65">
        <f t="shared" si="63"/>
        <v>0</v>
      </c>
      <c r="S278" s="53">
        <f t="shared" si="64"/>
        <v>0</v>
      </c>
      <c r="U278" s="1">
        <f t="shared" si="61"/>
        <v>8017</v>
      </c>
      <c r="V278" s="2"/>
      <c r="W278" s="37"/>
    </row>
    <row r="279" spans="1:23" ht="14.4" x14ac:dyDescent="0.55000000000000004">
      <c r="A279" s="1">
        <f t="shared" si="62"/>
        <v>272</v>
      </c>
      <c r="B279" s="83">
        <v>6175</v>
      </c>
      <c r="C279" s="83">
        <v>6175</v>
      </c>
      <c r="D279" s="34" t="s">
        <v>289</v>
      </c>
      <c r="E279" s="46">
        <f>VLOOKUP($B279,[1]work_database_aidandlevy2025!$E$4:$KG$334,284,FALSE)</f>
        <v>574.9</v>
      </c>
      <c r="F279" s="56">
        <f>VLOOKUP($B279,[1]work_database_aidandlevy2025!$E$4:$KG$334,285,FALSE)</f>
        <v>7826</v>
      </c>
      <c r="G279" s="73">
        <f>VLOOKUP($B279,[1]work_database_aidandlevy2025!$E$4:$KG$334,286,FALSE)</f>
        <v>4499167</v>
      </c>
      <c r="H279" s="56">
        <f>VLOOKUP($B279,[1]work_database_aidandlevy2025!$E$4:$KG$334,287,FALSE)</f>
        <v>8888</v>
      </c>
      <c r="I279" s="73">
        <f t="shared" si="57"/>
        <v>4508055</v>
      </c>
      <c r="J279" s="59">
        <v>574.9</v>
      </c>
      <c r="K279" s="20">
        <f t="shared" si="54"/>
        <v>8017</v>
      </c>
      <c r="L279" s="20">
        <f t="shared" si="58"/>
        <v>8017</v>
      </c>
      <c r="M279" s="80">
        <f t="shared" si="59"/>
        <v>4608973.3</v>
      </c>
      <c r="N279" s="20">
        <f t="shared" si="65"/>
        <v>0</v>
      </c>
      <c r="O279" s="80">
        <f t="shared" si="60"/>
        <v>4608973.3</v>
      </c>
      <c r="P279" s="21">
        <f t="shared" si="66"/>
        <v>100918.29999999981</v>
      </c>
      <c r="Q279" s="62">
        <f t="shared" si="67"/>
        <v>2.2386217559457418E-2</v>
      </c>
      <c r="R279" s="65">
        <f t="shared" si="63"/>
        <v>0</v>
      </c>
      <c r="S279" s="53">
        <f t="shared" si="64"/>
        <v>0</v>
      </c>
      <c r="U279" s="1">
        <f t="shared" si="61"/>
        <v>8017</v>
      </c>
      <c r="V279" s="2"/>
      <c r="W279" s="37"/>
    </row>
    <row r="280" spans="1:23" ht="14.4" x14ac:dyDescent="0.55000000000000004">
      <c r="A280" s="1">
        <f t="shared" si="62"/>
        <v>273</v>
      </c>
      <c r="B280" s="83">
        <v>6219</v>
      </c>
      <c r="C280" s="83">
        <v>6219</v>
      </c>
      <c r="D280" s="34" t="s">
        <v>290</v>
      </c>
      <c r="E280" s="46">
        <f>VLOOKUP($B280,[1]work_database_aidandlevy2025!$E$4:$KG$334,284,FALSE)</f>
        <v>2582.1</v>
      </c>
      <c r="F280" s="56">
        <f>VLOOKUP($B280,[1]work_database_aidandlevy2025!$E$4:$KG$334,285,FALSE)</f>
        <v>7826</v>
      </c>
      <c r="G280" s="73">
        <f>VLOOKUP($B280,[1]work_database_aidandlevy2025!$E$4:$KG$334,286,FALSE)</f>
        <v>20207515</v>
      </c>
      <c r="H280" s="56">
        <f>VLOOKUP($B280,[1]work_database_aidandlevy2025!$E$4:$KG$334,287,FALSE)</f>
        <v>0</v>
      </c>
      <c r="I280" s="73">
        <f t="shared" si="57"/>
        <v>20207515</v>
      </c>
      <c r="J280" s="59">
        <v>2582.1</v>
      </c>
      <c r="K280" s="20">
        <f t="shared" si="54"/>
        <v>8017</v>
      </c>
      <c r="L280" s="20">
        <f t="shared" si="58"/>
        <v>8017</v>
      </c>
      <c r="M280" s="80">
        <f t="shared" si="59"/>
        <v>20700695.699999999</v>
      </c>
      <c r="N280" s="20">
        <f t="shared" si="65"/>
        <v>0</v>
      </c>
      <c r="O280" s="80">
        <f t="shared" si="60"/>
        <v>20700695.699999999</v>
      </c>
      <c r="P280" s="21">
        <f t="shared" si="66"/>
        <v>493180.69999999925</v>
      </c>
      <c r="Q280" s="62">
        <f t="shared" si="67"/>
        <v>2.440580645368811E-2</v>
      </c>
      <c r="R280" s="65">
        <f t="shared" si="63"/>
        <v>0</v>
      </c>
      <c r="S280" s="53">
        <f t="shared" si="64"/>
        <v>0</v>
      </c>
      <c r="U280" s="1">
        <f t="shared" si="61"/>
        <v>8017</v>
      </c>
      <c r="V280" s="2"/>
      <c r="W280" s="37"/>
    </row>
    <row r="281" spans="1:23" ht="14.4" x14ac:dyDescent="0.55000000000000004">
      <c r="A281" s="1">
        <f t="shared" si="62"/>
        <v>274</v>
      </c>
      <c r="B281" s="83">
        <v>6246</v>
      </c>
      <c r="C281" s="83">
        <v>6246</v>
      </c>
      <c r="D281" s="34" t="s">
        <v>291</v>
      </c>
      <c r="E281" s="46">
        <f>VLOOKUP($B281,[1]work_database_aidandlevy2025!$E$4:$KG$334,284,FALSE)</f>
        <v>145.9</v>
      </c>
      <c r="F281" s="56">
        <f>VLOOKUP($B281,[1]work_database_aidandlevy2025!$E$4:$KG$334,285,FALSE)</f>
        <v>7966</v>
      </c>
      <c r="G281" s="73">
        <f>VLOOKUP($B281,[1]work_database_aidandlevy2025!$E$4:$KG$334,286,FALSE)</f>
        <v>1162239</v>
      </c>
      <c r="H281" s="56">
        <f>VLOOKUP($B281,[1]work_database_aidandlevy2025!$E$4:$KG$334,287,FALSE)</f>
        <v>0</v>
      </c>
      <c r="I281" s="73">
        <f t="shared" si="57"/>
        <v>1162239</v>
      </c>
      <c r="J281" s="59">
        <v>145.9</v>
      </c>
      <c r="K281" s="20">
        <f t="shared" si="54"/>
        <v>8157</v>
      </c>
      <c r="L281" s="20">
        <f t="shared" si="58"/>
        <v>8157</v>
      </c>
      <c r="M281" s="80">
        <f t="shared" si="59"/>
        <v>1190106.3</v>
      </c>
      <c r="N281" s="20">
        <f t="shared" si="65"/>
        <v>0</v>
      </c>
      <c r="O281" s="80">
        <f t="shared" si="60"/>
        <v>1190106.3</v>
      </c>
      <c r="P281" s="21">
        <f t="shared" si="66"/>
        <v>27867.300000000047</v>
      </c>
      <c r="Q281" s="62">
        <f t="shared" si="67"/>
        <v>2.397725424805057E-2</v>
      </c>
      <c r="R281" s="65">
        <f t="shared" si="63"/>
        <v>0</v>
      </c>
      <c r="S281" s="53">
        <f t="shared" si="64"/>
        <v>0</v>
      </c>
      <c r="U281" s="1">
        <f t="shared" si="61"/>
        <v>8157</v>
      </c>
      <c r="V281" s="2"/>
      <c r="W281" s="37"/>
    </row>
    <row r="282" spans="1:23" ht="14.4" x14ac:dyDescent="0.55000000000000004">
      <c r="A282" s="1">
        <f t="shared" si="62"/>
        <v>275</v>
      </c>
      <c r="B282" s="83">
        <v>6273</v>
      </c>
      <c r="C282" s="83">
        <v>6273</v>
      </c>
      <c r="D282" s="35" t="s">
        <v>292</v>
      </c>
      <c r="E282" s="47">
        <f>VLOOKUP($B282,[1]work_database_aidandlevy2025!$E$4:$KG$334,284,FALSE)</f>
        <v>777.3</v>
      </c>
      <c r="F282" s="57">
        <f>VLOOKUP($B282,[1]work_database_aidandlevy2025!$E$4:$KG$334,285,FALSE)</f>
        <v>7826</v>
      </c>
      <c r="G282" s="74">
        <f>VLOOKUP($B282,[1]work_database_aidandlevy2025!$E$4:$KG$334,286,FALSE)</f>
        <v>6083150</v>
      </c>
      <c r="H282" s="57">
        <f>VLOOKUP($B282,[1]work_database_aidandlevy2025!$E$4:$KG$334,287,FALSE)</f>
        <v>0</v>
      </c>
      <c r="I282" s="74">
        <f t="shared" si="57"/>
        <v>6083150</v>
      </c>
      <c r="J282" s="60">
        <v>777.3</v>
      </c>
      <c r="K282" s="22">
        <f t="shared" si="54"/>
        <v>8017</v>
      </c>
      <c r="L282" s="22">
        <f t="shared" si="58"/>
        <v>8017</v>
      </c>
      <c r="M282" s="81">
        <f t="shared" si="59"/>
        <v>6231614.0999999996</v>
      </c>
      <c r="N282" s="22">
        <f t="shared" si="65"/>
        <v>0</v>
      </c>
      <c r="O282" s="81">
        <f t="shared" si="60"/>
        <v>6231614.0999999996</v>
      </c>
      <c r="P282" s="23">
        <f t="shared" si="66"/>
        <v>148464.09999999963</v>
      </c>
      <c r="Q282" s="63">
        <f t="shared" si="67"/>
        <v>2.4405793051297375E-2</v>
      </c>
      <c r="R282" s="66">
        <f t="shared" si="63"/>
        <v>0</v>
      </c>
      <c r="S282" s="54">
        <f t="shared" si="64"/>
        <v>0</v>
      </c>
      <c r="U282" s="1">
        <f t="shared" si="61"/>
        <v>8017</v>
      </c>
      <c r="V282" s="2"/>
      <c r="W282" s="37"/>
    </row>
    <row r="283" spans="1:23" ht="14.4" x14ac:dyDescent="0.55000000000000004">
      <c r="A283" s="1">
        <f t="shared" si="62"/>
        <v>276</v>
      </c>
      <c r="B283" s="83">
        <v>6408</v>
      </c>
      <c r="C283" s="83">
        <v>6408</v>
      </c>
      <c r="D283" s="34" t="s">
        <v>293</v>
      </c>
      <c r="E283" s="46">
        <f>VLOOKUP($B283,[1]work_database_aidandlevy2025!$E$4:$KG$334,284,FALSE)</f>
        <v>809.8</v>
      </c>
      <c r="F283" s="56">
        <f>VLOOKUP($B283,[1]work_database_aidandlevy2025!$E$4:$KG$334,285,FALSE)</f>
        <v>7842</v>
      </c>
      <c r="G283" s="73">
        <f>VLOOKUP($B283,[1]work_database_aidandlevy2025!$E$4:$KG$334,286,FALSE)</f>
        <v>6350452</v>
      </c>
      <c r="H283" s="56">
        <f>VLOOKUP($B283,[1]work_database_aidandlevy2025!$E$4:$KG$334,287,FALSE)</f>
        <v>53336</v>
      </c>
      <c r="I283" s="73">
        <f t="shared" si="57"/>
        <v>6403788</v>
      </c>
      <c r="J283" s="59">
        <v>809.8</v>
      </c>
      <c r="K283" s="20">
        <f t="shared" si="54"/>
        <v>8033</v>
      </c>
      <c r="L283" s="20">
        <f t="shared" si="58"/>
        <v>8033</v>
      </c>
      <c r="M283" s="80">
        <f t="shared" si="59"/>
        <v>6505123.3999999994</v>
      </c>
      <c r="N283" s="20">
        <f t="shared" si="65"/>
        <v>0</v>
      </c>
      <c r="O283" s="80">
        <f t="shared" si="60"/>
        <v>6505123.3999999994</v>
      </c>
      <c r="P283" s="21">
        <f t="shared" si="66"/>
        <v>101335.39999999944</v>
      </c>
      <c r="Q283" s="62">
        <f t="shared" si="67"/>
        <v>1.5824290248209253E-2</v>
      </c>
      <c r="R283" s="65">
        <f t="shared" si="63"/>
        <v>0</v>
      </c>
      <c r="S283" s="53">
        <f t="shared" si="64"/>
        <v>0</v>
      </c>
      <c r="U283" s="1">
        <f t="shared" si="61"/>
        <v>8033</v>
      </c>
      <c r="V283" s="2"/>
      <c r="W283" s="37"/>
    </row>
    <row r="284" spans="1:23" ht="14.4" x14ac:dyDescent="0.55000000000000004">
      <c r="A284" s="1">
        <f t="shared" si="62"/>
        <v>277</v>
      </c>
      <c r="B284" s="83">
        <v>6453</v>
      </c>
      <c r="C284" s="83">
        <v>6453</v>
      </c>
      <c r="D284" s="34" t="s">
        <v>294</v>
      </c>
      <c r="E284" s="46">
        <f>VLOOKUP($B284,[1]work_database_aidandlevy2025!$E$4:$KG$334,284,FALSE)</f>
        <v>573.29999999999995</v>
      </c>
      <c r="F284" s="56">
        <f>VLOOKUP($B284,[1]work_database_aidandlevy2025!$E$4:$KG$334,285,FALSE)</f>
        <v>7826</v>
      </c>
      <c r="G284" s="73">
        <f>VLOOKUP($B284,[1]work_database_aidandlevy2025!$E$4:$KG$334,286,FALSE)</f>
        <v>4486646</v>
      </c>
      <c r="H284" s="56">
        <f>VLOOKUP($B284,[1]work_database_aidandlevy2025!$E$4:$KG$334,287,FALSE)</f>
        <v>0</v>
      </c>
      <c r="I284" s="73">
        <f t="shared" si="57"/>
        <v>4486646</v>
      </c>
      <c r="J284" s="59">
        <v>573.29999999999995</v>
      </c>
      <c r="K284" s="20">
        <f t="shared" si="54"/>
        <v>8017</v>
      </c>
      <c r="L284" s="20">
        <f t="shared" si="58"/>
        <v>8017</v>
      </c>
      <c r="M284" s="80">
        <f t="shared" si="59"/>
        <v>4596146.0999999996</v>
      </c>
      <c r="N284" s="20">
        <f t="shared" si="65"/>
        <v>0</v>
      </c>
      <c r="O284" s="80">
        <f t="shared" si="60"/>
        <v>4596146.0999999996</v>
      </c>
      <c r="P284" s="21">
        <f t="shared" si="66"/>
        <v>109500.09999999963</v>
      </c>
      <c r="Q284" s="62">
        <f t="shared" si="67"/>
        <v>2.4405781066747772E-2</v>
      </c>
      <c r="R284" s="65">
        <f t="shared" si="63"/>
        <v>0</v>
      </c>
      <c r="S284" s="53">
        <f t="shared" si="64"/>
        <v>0</v>
      </c>
      <c r="U284" s="1">
        <f t="shared" si="61"/>
        <v>8017</v>
      </c>
      <c r="V284" s="2"/>
      <c r="W284" s="37"/>
    </row>
    <row r="285" spans="1:23" ht="14.4" x14ac:dyDescent="0.55000000000000004">
      <c r="A285" s="1">
        <f t="shared" si="62"/>
        <v>278</v>
      </c>
      <c r="B285" s="83">
        <v>6460</v>
      </c>
      <c r="C285" s="83">
        <v>6460</v>
      </c>
      <c r="D285" s="34" t="s">
        <v>295</v>
      </c>
      <c r="E285" s="46">
        <f>VLOOKUP($B285,[1]work_database_aidandlevy2025!$E$4:$KG$334,284,FALSE)</f>
        <v>655.5</v>
      </c>
      <c r="F285" s="56">
        <f>VLOOKUP($B285,[1]work_database_aidandlevy2025!$E$4:$KG$334,285,FALSE)</f>
        <v>7826</v>
      </c>
      <c r="G285" s="73">
        <f>VLOOKUP($B285,[1]work_database_aidandlevy2025!$E$4:$KG$334,286,FALSE)</f>
        <v>5129943</v>
      </c>
      <c r="H285" s="56">
        <f>VLOOKUP($B285,[1]work_database_aidandlevy2025!$E$4:$KG$334,287,FALSE)</f>
        <v>0</v>
      </c>
      <c r="I285" s="73">
        <f t="shared" si="57"/>
        <v>5129943</v>
      </c>
      <c r="J285" s="59">
        <v>655.5</v>
      </c>
      <c r="K285" s="20">
        <f t="shared" si="54"/>
        <v>8017</v>
      </c>
      <c r="L285" s="20">
        <f t="shared" si="58"/>
        <v>8017</v>
      </c>
      <c r="M285" s="80">
        <f t="shared" si="59"/>
        <v>5255143.5</v>
      </c>
      <c r="N285" s="20">
        <f t="shared" si="65"/>
        <v>0</v>
      </c>
      <c r="O285" s="80">
        <f t="shared" si="60"/>
        <v>5255143.5</v>
      </c>
      <c r="P285" s="21">
        <f t="shared" si="66"/>
        <v>125200.5</v>
      </c>
      <c r="Q285" s="62">
        <f t="shared" si="67"/>
        <v>2.4405826731408127E-2</v>
      </c>
      <c r="R285" s="65">
        <f t="shared" si="63"/>
        <v>0</v>
      </c>
      <c r="S285" s="53">
        <f t="shared" si="64"/>
        <v>0</v>
      </c>
      <c r="U285" s="1">
        <f t="shared" si="61"/>
        <v>8017</v>
      </c>
      <c r="V285" s="2"/>
      <c r="W285" s="37"/>
    </row>
    <row r="286" spans="1:23" ht="14.4" x14ac:dyDescent="0.55000000000000004">
      <c r="A286" s="1">
        <f t="shared" si="62"/>
        <v>279</v>
      </c>
      <c r="B286" s="83">
        <v>6462</v>
      </c>
      <c r="C286" s="83">
        <v>6462</v>
      </c>
      <c r="D286" s="34" t="s">
        <v>296</v>
      </c>
      <c r="E286" s="46">
        <f>VLOOKUP($B286,[1]work_database_aidandlevy2025!$E$4:$KG$334,284,FALSE)</f>
        <v>256.8</v>
      </c>
      <c r="F286" s="56">
        <f>VLOOKUP($B286,[1]work_database_aidandlevy2025!$E$4:$KG$334,285,FALSE)</f>
        <v>7826</v>
      </c>
      <c r="G286" s="73">
        <f>VLOOKUP($B286,[1]work_database_aidandlevy2025!$E$4:$KG$334,286,FALSE)</f>
        <v>2009717</v>
      </c>
      <c r="H286" s="56">
        <f>VLOOKUP($B286,[1]work_database_aidandlevy2025!$E$4:$KG$334,287,FALSE)</f>
        <v>39960</v>
      </c>
      <c r="I286" s="73">
        <f t="shared" si="57"/>
        <v>2049677</v>
      </c>
      <c r="J286" s="59">
        <v>256.8</v>
      </c>
      <c r="K286" s="20">
        <f t="shared" si="54"/>
        <v>8017</v>
      </c>
      <c r="L286" s="20">
        <f t="shared" si="58"/>
        <v>8017</v>
      </c>
      <c r="M286" s="80">
        <f t="shared" si="59"/>
        <v>2058765.6</v>
      </c>
      <c r="N286" s="20">
        <f t="shared" si="65"/>
        <v>0</v>
      </c>
      <c r="O286" s="80">
        <f t="shared" si="60"/>
        <v>2058765.6</v>
      </c>
      <c r="P286" s="21">
        <f t="shared" si="66"/>
        <v>9088.6000000000931</v>
      </c>
      <c r="Q286" s="62">
        <f t="shared" si="67"/>
        <v>4.4341620655352493E-3</v>
      </c>
      <c r="R286" s="65">
        <f t="shared" si="63"/>
        <v>0</v>
      </c>
      <c r="S286" s="53">
        <f t="shared" si="64"/>
        <v>0</v>
      </c>
      <c r="U286" s="1">
        <f t="shared" si="61"/>
        <v>8017</v>
      </c>
      <c r="V286" s="2"/>
      <c r="W286" s="37"/>
    </row>
    <row r="287" spans="1:23" ht="14.4" x14ac:dyDescent="0.55000000000000004">
      <c r="A287" s="1">
        <f t="shared" si="62"/>
        <v>280</v>
      </c>
      <c r="B287" s="83">
        <v>6471</v>
      </c>
      <c r="C287" s="83">
        <v>6471</v>
      </c>
      <c r="D287" s="35" t="s">
        <v>297</v>
      </c>
      <c r="E287" s="47">
        <f>VLOOKUP($B287,[1]work_database_aidandlevy2025!$E$4:$KG$334,284,FALSE)</f>
        <v>381.3</v>
      </c>
      <c r="F287" s="57">
        <f>VLOOKUP($B287,[1]work_database_aidandlevy2025!$E$4:$KG$334,285,FALSE)</f>
        <v>7830</v>
      </c>
      <c r="G287" s="74">
        <f>VLOOKUP($B287,[1]work_database_aidandlevy2025!$E$4:$KG$334,286,FALSE)</f>
        <v>2985579</v>
      </c>
      <c r="H287" s="57">
        <f>VLOOKUP($B287,[1]work_database_aidandlevy2025!$E$4:$KG$334,287,FALSE)</f>
        <v>0</v>
      </c>
      <c r="I287" s="74">
        <f t="shared" si="57"/>
        <v>2985579</v>
      </c>
      <c r="J287" s="60">
        <v>381.3</v>
      </c>
      <c r="K287" s="22">
        <f t="shared" si="54"/>
        <v>8021</v>
      </c>
      <c r="L287" s="22">
        <f t="shared" si="58"/>
        <v>8021</v>
      </c>
      <c r="M287" s="81">
        <f t="shared" si="59"/>
        <v>3058407.3000000003</v>
      </c>
      <c r="N287" s="22">
        <f t="shared" si="65"/>
        <v>0</v>
      </c>
      <c r="O287" s="81">
        <f t="shared" si="60"/>
        <v>3058407.3000000003</v>
      </c>
      <c r="P287" s="23">
        <f t="shared" si="66"/>
        <v>72828.300000000279</v>
      </c>
      <c r="Q287" s="63">
        <f t="shared" si="67"/>
        <v>2.4393358876117592E-2</v>
      </c>
      <c r="R287" s="66">
        <f t="shared" si="63"/>
        <v>0</v>
      </c>
      <c r="S287" s="54">
        <f t="shared" si="64"/>
        <v>0</v>
      </c>
      <c r="U287" s="1">
        <f t="shared" si="61"/>
        <v>8021</v>
      </c>
      <c r="V287" s="2"/>
      <c r="W287" s="37"/>
    </row>
    <row r="288" spans="1:23" ht="14.4" x14ac:dyDescent="0.55000000000000004">
      <c r="A288" s="1">
        <f t="shared" si="62"/>
        <v>281</v>
      </c>
      <c r="B288" s="83">
        <v>6509</v>
      </c>
      <c r="C288" s="83">
        <v>6509</v>
      </c>
      <c r="D288" s="34" t="s">
        <v>298</v>
      </c>
      <c r="E288" s="46">
        <f>VLOOKUP($B288,[1]work_database_aidandlevy2025!$E$4:$KG$334,284,FALSE)</f>
        <v>356.3</v>
      </c>
      <c r="F288" s="56">
        <f>VLOOKUP($B288,[1]work_database_aidandlevy2025!$E$4:$KG$334,285,FALSE)</f>
        <v>7958</v>
      </c>
      <c r="G288" s="73">
        <f>VLOOKUP($B288,[1]work_database_aidandlevy2025!$E$4:$KG$334,286,FALSE)</f>
        <v>2835435</v>
      </c>
      <c r="H288" s="56">
        <f>VLOOKUP($B288,[1]work_database_aidandlevy2025!$E$4:$KG$334,287,FALSE)</f>
        <v>0</v>
      </c>
      <c r="I288" s="73">
        <f t="shared" si="57"/>
        <v>2835435</v>
      </c>
      <c r="J288" s="59">
        <v>356.3</v>
      </c>
      <c r="K288" s="20">
        <f t="shared" si="54"/>
        <v>8149</v>
      </c>
      <c r="L288" s="20">
        <f t="shared" si="58"/>
        <v>8149</v>
      </c>
      <c r="M288" s="80">
        <f t="shared" si="59"/>
        <v>2903488.7</v>
      </c>
      <c r="N288" s="20">
        <f t="shared" si="65"/>
        <v>0</v>
      </c>
      <c r="O288" s="80">
        <f t="shared" si="60"/>
        <v>2903488.7</v>
      </c>
      <c r="P288" s="21">
        <f t="shared" si="66"/>
        <v>68053.700000000186</v>
      </c>
      <c r="Q288" s="62">
        <f t="shared" si="67"/>
        <v>2.4001149735402218E-2</v>
      </c>
      <c r="R288" s="65">
        <f t="shared" si="63"/>
        <v>0</v>
      </c>
      <c r="S288" s="53">
        <f t="shared" si="64"/>
        <v>0</v>
      </c>
      <c r="U288" s="1">
        <f t="shared" si="61"/>
        <v>8149</v>
      </c>
      <c r="V288" s="2"/>
      <c r="W288" s="37"/>
    </row>
    <row r="289" spans="1:23" ht="14.4" x14ac:dyDescent="0.55000000000000004">
      <c r="A289" s="1">
        <f t="shared" si="62"/>
        <v>282</v>
      </c>
      <c r="B289" s="83">
        <v>6512</v>
      </c>
      <c r="C289" s="83">
        <v>6512</v>
      </c>
      <c r="D289" s="36" t="s">
        <v>299</v>
      </c>
      <c r="E289" s="46">
        <f>VLOOKUP($B289,[1]work_database_aidandlevy2025!$E$4:$KG$334,284,FALSE)</f>
        <v>314.2</v>
      </c>
      <c r="F289" s="56">
        <f>VLOOKUP($B289,[1]work_database_aidandlevy2025!$E$4:$KG$334,285,FALSE)</f>
        <v>7841</v>
      </c>
      <c r="G289" s="73">
        <f>VLOOKUP($B289,[1]work_database_aidandlevy2025!$E$4:$KG$334,286,FALSE)</f>
        <v>2463642</v>
      </c>
      <c r="H289" s="56">
        <f>VLOOKUP($B289,[1]work_database_aidandlevy2025!$E$4:$KG$334,287,FALSE)</f>
        <v>32018</v>
      </c>
      <c r="I289" s="73">
        <f t="shared" si="57"/>
        <v>2495660</v>
      </c>
      <c r="J289" s="59">
        <v>314.2</v>
      </c>
      <c r="K289" s="20">
        <f t="shared" si="54"/>
        <v>8032</v>
      </c>
      <c r="L289" s="20">
        <f t="shared" si="58"/>
        <v>8032</v>
      </c>
      <c r="M289" s="80">
        <f t="shared" si="59"/>
        <v>2523654.4</v>
      </c>
      <c r="N289" s="20">
        <f t="shared" si="65"/>
        <v>0</v>
      </c>
      <c r="O289" s="80">
        <f t="shared" si="60"/>
        <v>2523654.4</v>
      </c>
      <c r="P289" s="21">
        <f t="shared" si="66"/>
        <v>27994.399999999907</v>
      </c>
      <c r="Q289" s="62">
        <f t="shared" si="67"/>
        <v>1.1217233116690538E-2</v>
      </c>
      <c r="R289" s="65">
        <f t="shared" si="63"/>
        <v>0</v>
      </c>
      <c r="S289" s="53">
        <f t="shared" si="64"/>
        <v>0</v>
      </c>
      <c r="U289" s="1">
        <f t="shared" si="61"/>
        <v>8032</v>
      </c>
      <c r="V289" s="2"/>
      <c r="W289" s="37"/>
    </row>
    <row r="290" spans="1:23" ht="14.4" x14ac:dyDescent="0.55000000000000004">
      <c r="A290" s="1">
        <f t="shared" si="62"/>
        <v>283</v>
      </c>
      <c r="B290" s="83">
        <v>6516</v>
      </c>
      <c r="C290" s="83">
        <v>6516</v>
      </c>
      <c r="D290" s="34" t="s">
        <v>300</v>
      </c>
      <c r="E290" s="46">
        <f>VLOOKUP($B290,[1]work_database_aidandlevy2025!$E$4:$KG$334,284,FALSE)</f>
        <v>156</v>
      </c>
      <c r="F290" s="56">
        <f>VLOOKUP($B290,[1]work_database_aidandlevy2025!$E$4:$KG$334,285,FALSE)</f>
        <v>7966</v>
      </c>
      <c r="G290" s="73">
        <f>VLOOKUP($B290,[1]work_database_aidandlevy2025!$E$4:$KG$334,286,FALSE)</f>
        <v>1242696</v>
      </c>
      <c r="H290" s="56">
        <f>VLOOKUP($B290,[1]work_database_aidandlevy2025!$E$4:$KG$334,287,FALSE)</f>
        <v>13744</v>
      </c>
      <c r="I290" s="73">
        <f t="shared" si="57"/>
        <v>1256440</v>
      </c>
      <c r="J290" s="59">
        <v>156</v>
      </c>
      <c r="K290" s="20">
        <f t="shared" si="54"/>
        <v>8157</v>
      </c>
      <c r="L290" s="20">
        <f t="shared" si="58"/>
        <v>8157</v>
      </c>
      <c r="M290" s="80">
        <f t="shared" si="59"/>
        <v>1272492</v>
      </c>
      <c r="N290" s="20">
        <f t="shared" si="65"/>
        <v>0</v>
      </c>
      <c r="O290" s="80">
        <f t="shared" si="60"/>
        <v>1272492</v>
      </c>
      <c r="P290" s="21">
        <f t="shared" si="66"/>
        <v>16052</v>
      </c>
      <c r="Q290" s="62">
        <f t="shared" si="67"/>
        <v>1.2775779185635605E-2</v>
      </c>
      <c r="R290" s="65">
        <f t="shared" si="63"/>
        <v>0</v>
      </c>
      <c r="S290" s="53">
        <f t="shared" si="64"/>
        <v>0</v>
      </c>
      <c r="U290" s="1">
        <f t="shared" si="61"/>
        <v>8157</v>
      </c>
      <c r="V290" s="2"/>
      <c r="W290" s="37"/>
    </row>
    <row r="291" spans="1:23" ht="14.4" x14ac:dyDescent="0.55000000000000004">
      <c r="A291" s="1">
        <f t="shared" si="62"/>
        <v>284</v>
      </c>
      <c r="B291" s="83">
        <v>6534</v>
      </c>
      <c r="C291" s="83">
        <v>6534</v>
      </c>
      <c r="D291" s="34" t="s">
        <v>301</v>
      </c>
      <c r="E291" s="46">
        <f>VLOOKUP($B291,[1]work_database_aidandlevy2025!$E$4:$KG$334,284,FALSE)</f>
        <v>734.3</v>
      </c>
      <c r="F291" s="56">
        <f>VLOOKUP($B291,[1]work_database_aidandlevy2025!$E$4:$KG$334,285,FALSE)</f>
        <v>7826</v>
      </c>
      <c r="G291" s="73">
        <f>VLOOKUP($B291,[1]work_database_aidandlevy2025!$E$4:$KG$334,286,FALSE)</f>
        <v>5746632</v>
      </c>
      <c r="H291" s="56">
        <f>VLOOKUP($B291,[1]work_database_aidandlevy2025!$E$4:$KG$334,287,FALSE)</f>
        <v>150238</v>
      </c>
      <c r="I291" s="73">
        <f t="shared" si="57"/>
        <v>5896870</v>
      </c>
      <c r="J291" s="59">
        <v>734.3</v>
      </c>
      <c r="K291" s="20">
        <f t="shared" si="54"/>
        <v>8017</v>
      </c>
      <c r="L291" s="20">
        <f t="shared" si="58"/>
        <v>8017</v>
      </c>
      <c r="M291" s="80">
        <f t="shared" si="59"/>
        <v>5886883.0999999996</v>
      </c>
      <c r="N291" s="20">
        <f t="shared" si="65"/>
        <v>0</v>
      </c>
      <c r="O291" s="80">
        <f t="shared" si="60"/>
        <v>5886883.0999999996</v>
      </c>
      <c r="P291" s="21">
        <f t="shared" si="66"/>
        <v>-9986.9000000003725</v>
      </c>
      <c r="Q291" s="62">
        <f t="shared" si="67"/>
        <v>-1.6935933808953517E-3</v>
      </c>
      <c r="R291" s="65">
        <f t="shared" si="63"/>
        <v>0</v>
      </c>
      <c r="S291" s="53">
        <f t="shared" si="64"/>
        <v>0</v>
      </c>
      <c r="U291" s="1">
        <f t="shared" si="61"/>
        <v>8017</v>
      </c>
      <c r="V291" s="2"/>
      <c r="W291" s="37"/>
    </row>
    <row r="292" spans="1:23" ht="14.4" x14ac:dyDescent="0.55000000000000004">
      <c r="A292" s="1">
        <f t="shared" si="62"/>
        <v>285</v>
      </c>
      <c r="B292" s="83">
        <v>1935</v>
      </c>
      <c r="C292" s="83">
        <v>6536</v>
      </c>
      <c r="D292" s="35" t="s">
        <v>302</v>
      </c>
      <c r="E292" s="47">
        <f>VLOOKUP($B292,[1]work_database_aidandlevy2025!$E$4:$KG$334,284,FALSE)</f>
        <v>944.8</v>
      </c>
      <c r="F292" s="57">
        <f>VLOOKUP($B292,[1]work_database_aidandlevy2025!$E$4:$KG$334,285,FALSE)</f>
        <v>7873</v>
      </c>
      <c r="G292" s="74">
        <f>VLOOKUP($B292,[1]work_database_aidandlevy2025!$E$4:$KG$334,286,FALSE)</f>
        <v>7438410</v>
      </c>
      <c r="H292" s="57">
        <f>VLOOKUP($B292,[1]work_database_aidandlevy2025!$E$4:$KG$334,287,FALSE)</f>
        <v>52731</v>
      </c>
      <c r="I292" s="74">
        <f t="shared" si="57"/>
        <v>7491141</v>
      </c>
      <c r="J292" s="60">
        <v>944.8</v>
      </c>
      <c r="K292" s="22">
        <f t="shared" si="54"/>
        <v>8064</v>
      </c>
      <c r="L292" s="22">
        <f t="shared" si="58"/>
        <v>8064</v>
      </c>
      <c r="M292" s="81">
        <f t="shared" si="59"/>
        <v>7618867.1999999993</v>
      </c>
      <c r="N292" s="22">
        <f t="shared" si="65"/>
        <v>0</v>
      </c>
      <c r="O292" s="81">
        <f t="shared" si="60"/>
        <v>7618867.1999999993</v>
      </c>
      <c r="P292" s="23">
        <f t="shared" si="66"/>
        <v>127726.19999999925</v>
      </c>
      <c r="Q292" s="63">
        <f t="shared" si="67"/>
        <v>1.7050299814140364E-2</v>
      </c>
      <c r="R292" s="66">
        <f t="shared" si="63"/>
        <v>0</v>
      </c>
      <c r="S292" s="54">
        <f t="shared" si="64"/>
        <v>0</v>
      </c>
      <c r="U292" s="1">
        <f t="shared" si="61"/>
        <v>8064</v>
      </c>
      <c r="V292" s="2"/>
      <c r="W292" s="37"/>
    </row>
    <row r="293" spans="1:23" ht="14.4" x14ac:dyDescent="0.55000000000000004">
      <c r="A293" s="1">
        <f t="shared" si="62"/>
        <v>286</v>
      </c>
      <c r="B293" s="83">
        <v>6561</v>
      </c>
      <c r="C293" s="83">
        <v>6561</v>
      </c>
      <c r="D293" s="34" t="s">
        <v>303</v>
      </c>
      <c r="E293" s="46">
        <f>VLOOKUP($B293,[1]work_database_aidandlevy2025!$E$4:$KG$334,284,FALSE)</f>
        <v>363.5</v>
      </c>
      <c r="F293" s="56">
        <f>VLOOKUP($B293,[1]work_database_aidandlevy2025!$E$4:$KG$334,285,FALSE)</f>
        <v>7826</v>
      </c>
      <c r="G293" s="73">
        <f>VLOOKUP($B293,[1]work_database_aidandlevy2025!$E$4:$KG$334,286,FALSE)</f>
        <v>2844751</v>
      </c>
      <c r="H293" s="56">
        <f>VLOOKUP($B293,[1]work_database_aidandlevy2025!$E$4:$KG$334,287,FALSE)</f>
        <v>131059</v>
      </c>
      <c r="I293" s="73">
        <f t="shared" si="57"/>
        <v>2975810</v>
      </c>
      <c r="J293" s="59">
        <v>363.5</v>
      </c>
      <c r="K293" s="20">
        <f t="shared" si="54"/>
        <v>8017</v>
      </c>
      <c r="L293" s="20">
        <f t="shared" si="58"/>
        <v>8017</v>
      </c>
      <c r="M293" s="80">
        <f t="shared" si="59"/>
        <v>2914179.5</v>
      </c>
      <c r="N293" s="20">
        <f t="shared" si="65"/>
        <v>0</v>
      </c>
      <c r="O293" s="80">
        <f t="shared" si="60"/>
        <v>2914179.5</v>
      </c>
      <c r="P293" s="21">
        <f t="shared" si="66"/>
        <v>-61630.5</v>
      </c>
      <c r="Q293" s="62">
        <f t="shared" si="67"/>
        <v>-2.0710495629761308E-2</v>
      </c>
      <c r="R293" s="65">
        <f t="shared" si="63"/>
        <v>0</v>
      </c>
      <c r="S293" s="53">
        <f t="shared" si="64"/>
        <v>0</v>
      </c>
      <c r="U293" s="1">
        <f t="shared" si="61"/>
        <v>8017</v>
      </c>
      <c r="V293" s="2"/>
      <c r="W293" s="37"/>
    </row>
    <row r="294" spans="1:23" ht="14.4" x14ac:dyDescent="0.55000000000000004">
      <c r="A294" s="1">
        <f t="shared" si="62"/>
        <v>287</v>
      </c>
      <c r="B294" s="83">
        <v>6579</v>
      </c>
      <c r="C294" s="83">
        <v>6579</v>
      </c>
      <c r="D294" s="34" t="s">
        <v>304</v>
      </c>
      <c r="E294" s="46">
        <f>VLOOKUP($B294,[1]work_database_aidandlevy2025!$E$4:$KG$334,284,FALSE)</f>
        <v>3441.5</v>
      </c>
      <c r="F294" s="56">
        <f>VLOOKUP($B294,[1]work_database_aidandlevy2025!$E$4:$KG$334,285,FALSE)</f>
        <v>7826</v>
      </c>
      <c r="G294" s="73">
        <f>VLOOKUP($B294,[1]work_database_aidandlevy2025!$E$4:$KG$334,286,FALSE)</f>
        <v>26933179</v>
      </c>
      <c r="H294" s="56">
        <f>VLOOKUP($B294,[1]work_database_aidandlevy2025!$E$4:$KG$334,287,FALSE)</f>
        <v>0</v>
      </c>
      <c r="I294" s="73">
        <f t="shared" si="57"/>
        <v>26933179</v>
      </c>
      <c r="J294" s="59">
        <v>3441.5</v>
      </c>
      <c r="K294" s="20">
        <f t="shared" si="54"/>
        <v>8017</v>
      </c>
      <c r="L294" s="20">
        <f t="shared" si="58"/>
        <v>8017</v>
      </c>
      <c r="M294" s="80">
        <f t="shared" si="59"/>
        <v>27590505.5</v>
      </c>
      <c r="N294" s="20">
        <f t="shared" si="65"/>
        <v>0</v>
      </c>
      <c r="O294" s="80">
        <f t="shared" si="60"/>
        <v>27590505.5</v>
      </c>
      <c r="P294" s="21">
        <f t="shared" si="66"/>
        <v>657326.5</v>
      </c>
      <c r="Q294" s="62">
        <f t="shared" si="67"/>
        <v>2.4405826731408127E-2</v>
      </c>
      <c r="R294" s="65">
        <f t="shared" si="63"/>
        <v>0</v>
      </c>
      <c r="S294" s="53">
        <f t="shared" si="64"/>
        <v>0</v>
      </c>
      <c r="U294" s="1">
        <f t="shared" si="61"/>
        <v>8017</v>
      </c>
      <c r="V294" s="2"/>
      <c r="W294" s="37"/>
    </row>
    <row r="295" spans="1:23" ht="14.4" x14ac:dyDescent="0.55000000000000004">
      <c r="A295" s="1">
        <f t="shared" si="62"/>
        <v>288</v>
      </c>
      <c r="B295" s="83">
        <v>6592</v>
      </c>
      <c r="C295" s="83">
        <v>6592</v>
      </c>
      <c r="D295" s="34" t="s">
        <v>344</v>
      </c>
      <c r="E295" s="46">
        <f>VLOOKUP($B295,[1]work_database_aidandlevy2025!$E$4:$KG$334,284,FALSE)</f>
        <v>959.7</v>
      </c>
      <c r="F295" s="56">
        <f>VLOOKUP($B295,[1]work_database_aidandlevy2025!$E$4:$KG$334,285,FALSE)</f>
        <v>7826</v>
      </c>
      <c r="G295" s="73">
        <f>VLOOKUP($B295,[1]work_database_aidandlevy2025!$E$4:$KG$334,286,FALSE)</f>
        <v>7510612</v>
      </c>
      <c r="H295" s="56">
        <f>VLOOKUP($B295,[1]work_database_aidandlevy2025!$E$4:$KG$334,287,FALSE)</f>
        <v>0</v>
      </c>
      <c r="I295" s="73">
        <f t="shared" si="57"/>
        <v>7510612</v>
      </c>
      <c r="J295" s="59">
        <v>959.7</v>
      </c>
      <c r="K295" s="20">
        <f t="shared" si="54"/>
        <v>8017</v>
      </c>
      <c r="L295" s="20">
        <f t="shared" si="58"/>
        <v>8017</v>
      </c>
      <c r="M295" s="80">
        <f t="shared" si="59"/>
        <v>7693914.9000000004</v>
      </c>
      <c r="N295" s="20">
        <f t="shared" si="65"/>
        <v>0</v>
      </c>
      <c r="O295" s="80">
        <f t="shared" si="60"/>
        <v>7693914.9000000004</v>
      </c>
      <c r="P295" s="21">
        <f t="shared" si="66"/>
        <v>183302.90000000037</v>
      </c>
      <c r="Q295" s="62">
        <f t="shared" si="67"/>
        <v>2.4405854010299079E-2</v>
      </c>
      <c r="R295" s="65">
        <f t="shared" si="63"/>
        <v>0</v>
      </c>
      <c r="S295" s="53">
        <f t="shared" si="64"/>
        <v>0</v>
      </c>
      <c r="U295" s="1">
        <f t="shared" si="61"/>
        <v>8017</v>
      </c>
      <c r="V295" s="2"/>
      <c r="W295" s="37"/>
    </row>
    <row r="296" spans="1:23" ht="14.4" x14ac:dyDescent="0.55000000000000004">
      <c r="A296" s="1">
        <f t="shared" si="62"/>
        <v>289</v>
      </c>
      <c r="B296" s="83">
        <v>6615</v>
      </c>
      <c r="C296" s="83">
        <v>6615</v>
      </c>
      <c r="D296" s="34" t="s">
        <v>305</v>
      </c>
      <c r="E296" s="46">
        <f>VLOOKUP($B296,[1]work_database_aidandlevy2025!$E$4:$KG$334,284,FALSE)</f>
        <v>935.9</v>
      </c>
      <c r="F296" s="56">
        <f>VLOOKUP($B296,[1]work_database_aidandlevy2025!$E$4:$KG$334,285,FALSE)</f>
        <v>7826</v>
      </c>
      <c r="G296" s="73">
        <f>VLOOKUP($B296,[1]work_database_aidandlevy2025!$E$4:$KG$334,286,FALSE)</f>
        <v>7324353</v>
      </c>
      <c r="H296" s="56">
        <f>VLOOKUP($B296,[1]work_database_aidandlevy2025!$E$4:$KG$334,287,FALSE)</f>
        <v>0</v>
      </c>
      <c r="I296" s="73">
        <f t="shared" si="57"/>
        <v>7324353</v>
      </c>
      <c r="J296" s="59">
        <v>935.9</v>
      </c>
      <c r="K296" s="20">
        <f t="shared" si="54"/>
        <v>8017</v>
      </c>
      <c r="L296" s="20">
        <f t="shared" si="58"/>
        <v>8017</v>
      </c>
      <c r="M296" s="80">
        <f t="shared" si="59"/>
        <v>7503110.2999999998</v>
      </c>
      <c r="N296" s="20">
        <f t="shared" si="65"/>
        <v>0</v>
      </c>
      <c r="O296" s="80">
        <f t="shared" si="60"/>
        <v>7503110.2999999998</v>
      </c>
      <c r="P296" s="21">
        <f t="shared" si="66"/>
        <v>178757.29999999981</v>
      </c>
      <c r="Q296" s="62">
        <f t="shared" si="67"/>
        <v>2.4405882676599534E-2</v>
      </c>
      <c r="R296" s="65">
        <f t="shared" si="63"/>
        <v>0</v>
      </c>
      <c r="S296" s="53">
        <f t="shared" si="64"/>
        <v>0</v>
      </c>
      <c r="U296" s="1">
        <f t="shared" si="61"/>
        <v>8017</v>
      </c>
      <c r="V296" s="2"/>
      <c r="W296" s="37"/>
    </row>
    <row r="297" spans="1:23" ht="14.4" x14ac:dyDescent="0.55000000000000004">
      <c r="A297" s="1">
        <f t="shared" si="62"/>
        <v>290</v>
      </c>
      <c r="B297" s="83">
        <v>6651</v>
      </c>
      <c r="C297" s="83">
        <v>6651</v>
      </c>
      <c r="D297" s="35" t="s">
        <v>306</v>
      </c>
      <c r="E297" s="47">
        <f>VLOOKUP($B297,[1]work_database_aidandlevy2025!$E$4:$KG$334,284,FALSE)</f>
        <v>282</v>
      </c>
      <c r="F297" s="57">
        <f>VLOOKUP($B297,[1]work_database_aidandlevy2025!$E$4:$KG$334,285,FALSE)</f>
        <v>7826</v>
      </c>
      <c r="G297" s="74">
        <f>VLOOKUP($B297,[1]work_database_aidandlevy2025!$E$4:$KG$334,286,FALSE)</f>
        <v>2206932</v>
      </c>
      <c r="H297" s="57">
        <f>VLOOKUP($B297,[1]work_database_aidandlevy2025!$E$4:$KG$334,287,FALSE)</f>
        <v>192069</v>
      </c>
      <c r="I297" s="74">
        <f t="shared" si="57"/>
        <v>2399001</v>
      </c>
      <c r="J297" s="60">
        <v>282</v>
      </c>
      <c r="K297" s="22">
        <f t="shared" si="54"/>
        <v>8017</v>
      </c>
      <c r="L297" s="22">
        <f t="shared" si="58"/>
        <v>8017</v>
      </c>
      <c r="M297" s="81">
        <f t="shared" si="59"/>
        <v>2260794</v>
      </c>
      <c r="N297" s="22">
        <f t="shared" si="65"/>
        <v>0</v>
      </c>
      <c r="O297" s="81">
        <f t="shared" si="60"/>
        <v>2260794</v>
      </c>
      <c r="P297" s="23">
        <f t="shared" si="66"/>
        <v>-138207</v>
      </c>
      <c r="Q297" s="63">
        <f t="shared" si="67"/>
        <v>-5.7610230258345038E-2</v>
      </c>
      <c r="R297" s="66">
        <f t="shared" si="63"/>
        <v>0</v>
      </c>
      <c r="S297" s="54">
        <f t="shared" si="64"/>
        <v>0</v>
      </c>
      <c r="U297" s="1">
        <f t="shared" si="61"/>
        <v>8017</v>
      </c>
      <c r="V297" s="2"/>
      <c r="W297" s="37"/>
    </row>
    <row r="298" spans="1:23" ht="14.4" x14ac:dyDescent="0.55000000000000004">
      <c r="A298" s="1">
        <f t="shared" si="62"/>
        <v>291</v>
      </c>
      <c r="B298" s="83">
        <v>6660</v>
      </c>
      <c r="C298" s="83">
        <v>6660</v>
      </c>
      <c r="D298" s="34" t="s">
        <v>307</v>
      </c>
      <c r="E298" s="46">
        <f>VLOOKUP($B298,[1]work_database_aidandlevy2025!$E$4:$KG$334,284,FALSE)</f>
        <v>1612.4</v>
      </c>
      <c r="F298" s="56">
        <f>VLOOKUP($B298,[1]work_database_aidandlevy2025!$E$4:$KG$334,285,FALSE)</f>
        <v>7826</v>
      </c>
      <c r="G298" s="73">
        <f>VLOOKUP($B298,[1]work_database_aidandlevy2025!$E$4:$KG$334,286,FALSE)</f>
        <v>12618642</v>
      </c>
      <c r="H298" s="56">
        <f>VLOOKUP($B298,[1]work_database_aidandlevy2025!$E$4:$KG$334,287,FALSE)</f>
        <v>0</v>
      </c>
      <c r="I298" s="73">
        <f t="shared" si="57"/>
        <v>12618642</v>
      </c>
      <c r="J298" s="59">
        <v>1612.4</v>
      </c>
      <c r="K298" s="20">
        <f t="shared" si="54"/>
        <v>8017</v>
      </c>
      <c r="L298" s="20">
        <f t="shared" si="58"/>
        <v>8017</v>
      </c>
      <c r="M298" s="80">
        <f t="shared" si="59"/>
        <v>12926610.800000001</v>
      </c>
      <c r="N298" s="20">
        <f t="shared" si="65"/>
        <v>0</v>
      </c>
      <c r="O298" s="80">
        <f t="shared" si="60"/>
        <v>12926610.800000001</v>
      </c>
      <c r="P298" s="21">
        <f t="shared" si="66"/>
        <v>307968.80000000075</v>
      </c>
      <c r="Q298" s="62">
        <f t="shared" si="67"/>
        <v>2.4405859204183838E-2</v>
      </c>
      <c r="R298" s="65">
        <f t="shared" si="63"/>
        <v>0</v>
      </c>
      <c r="S298" s="53">
        <f t="shared" si="64"/>
        <v>0</v>
      </c>
      <c r="U298" s="1">
        <f t="shared" si="61"/>
        <v>8017</v>
      </c>
      <c r="V298" s="2"/>
      <c r="W298" s="37"/>
    </row>
    <row r="299" spans="1:23" ht="14.4" x14ac:dyDescent="0.55000000000000004">
      <c r="A299" s="1">
        <f t="shared" si="62"/>
        <v>292</v>
      </c>
      <c r="B299" s="83">
        <v>6700</v>
      </c>
      <c r="C299" s="83">
        <v>6700</v>
      </c>
      <c r="D299" s="34" t="s">
        <v>308</v>
      </c>
      <c r="E299" s="46">
        <f>VLOOKUP($B299,[1]work_database_aidandlevy2025!$E$4:$KG$334,284,FALSE)</f>
        <v>459.6</v>
      </c>
      <c r="F299" s="56">
        <f>VLOOKUP($B299,[1]work_database_aidandlevy2025!$E$4:$KG$334,285,FALSE)</f>
        <v>7915</v>
      </c>
      <c r="G299" s="73">
        <f>VLOOKUP($B299,[1]work_database_aidandlevy2025!$E$4:$KG$334,286,FALSE)</f>
        <v>3637734</v>
      </c>
      <c r="H299" s="56">
        <f>VLOOKUP($B299,[1]work_database_aidandlevy2025!$E$4:$KG$334,287,FALSE)</f>
        <v>180193</v>
      </c>
      <c r="I299" s="73">
        <f t="shared" si="57"/>
        <v>3817927</v>
      </c>
      <c r="J299" s="59">
        <v>459.6</v>
      </c>
      <c r="K299" s="20">
        <f t="shared" si="54"/>
        <v>8106</v>
      </c>
      <c r="L299" s="20">
        <f t="shared" si="58"/>
        <v>8106</v>
      </c>
      <c r="M299" s="80">
        <f t="shared" si="59"/>
        <v>3725517.6</v>
      </c>
      <c r="N299" s="20">
        <f t="shared" si="65"/>
        <v>0</v>
      </c>
      <c r="O299" s="80">
        <f t="shared" si="60"/>
        <v>3725517.6</v>
      </c>
      <c r="P299" s="21">
        <f t="shared" si="66"/>
        <v>-92409.399999999907</v>
      </c>
      <c r="Q299" s="62">
        <f t="shared" si="67"/>
        <v>-2.4204077238773793E-2</v>
      </c>
      <c r="R299" s="65">
        <f t="shared" si="63"/>
        <v>0</v>
      </c>
      <c r="S299" s="53">
        <f t="shared" si="64"/>
        <v>0</v>
      </c>
      <c r="U299" s="1">
        <f t="shared" si="61"/>
        <v>8106</v>
      </c>
      <c r="V299" s="2"/>
      <c r="W299" s="37"/>
    </row>
    <row r="300" spans="1:23" ht="14.4" x14ac:dyDescent="0.55000000000000004">
      <c r="A300" s="1">
        <f t="shared" si="62"/>
        <v>293</v>
      </c>
      <c r="B300" s="83">
        <v>6759</v>
      </c>
      <c r="C300" s="83">
        <v>6759</v>
      </c>
      <c r="D300" s="34" t="s">
        <v>309</v>
      </c>
      <c r="E300" s="46">
        <f>VLOOKUP($B300,[1]work_database_aidandlevy2025!$E$4:$KG$334,284,FALSE)</f>
        <v>506.8</v>
      </c>
      <c r="F300" s="56">
        <f>VLOOKUP($B300,[1]work_database_aidandlevy2025!$E$4:$KG$334,285,FALSE)</f>
        <v>7826</v>
      </c>
      <c r="G300" s="73">
        <f>VLOOKUP($B300,[1]work_database_aidandlevy2025!$E$4:$KG$334,286,FALSE)</f>
        <v>3966217</v>
      </c>
      <c r="H300" s="56">
        <f>VLOOKUP($B300,[1]work_database_aidandlevy2025!$E$4:$KG$334,287,FALSE)</f>
        <v>154728</v>
      </c>
      <c r="I300" s="73">
        <f t="shared" si="57"/>
        <v>4120945</v>
      </c>
      <c r="J300" s="59">
        <v>506.8</v>
      </c>
      <c r="K300" s="20">
        <f t="shared" si="54"/>
        <v>8017</v>
      </c>
      <c r="L300" s="20">
        <f t="shared" si="58"/>
        <v>8017</v>
      </c>
      <c r="M300" s="80">
        <f t="shared" si="59"/>
        <v>4063015.6</v>
      </c>
      <c r="N300" s="20">
        <f t="shared" si="65"/>
        <v>0</v>
      </c>
      <c r="O300" s="80">
        <f t="shared" si="60"/>
        <v>4063015.6</v>
      </c>
      <c r="P300" s="21">
        <f t="shared" si="66"/>
        <v>-57929.399999999907</v>
      </c>
      <c r="Q300" s="62">
        <f t="shared" si="67"/>
        <v>-1.4057309670476045E-2</v>
      </c>
      <c r="R300" s="65">
        <f t="shared" si="63"/>
        <v>0</v>
      </c>
      <c r="S300" s="53">
        <f t="shared" si="64"/>
        <v>0</v>
      </c>
      <c r="U300" s="1">
        <f t="shared" si="61"/>
        <v>8017</v>
      </c>
      <c r="V300" s="2"/>
      <c r="W300" s="37"/>
    </row>
    <row r="301" spans="1:23" ht="14.4" x14ac:dyDescent="0.55000000000000004">
      <c r="A301" s="1">
        <f t="shared" si="62"/>
        <v>294</v>
      </c>
      <c r="B301" s="83">
        <v>6762</v>
      </c>
      <c r="C301" s="83">
        <v>6762</v>
      </c>
      <c r="D301" s="34" t="s">
        <v>310</v>
      </c>
      <c r="E301" s="46">
        <f>VLOOKUP($B301,[1]work_database_aidandlevy2025!$E$4:$KG$334,284,FALSE)</f>
        <v>639.9</v>
      </c>
      <c r="F301" s="56">
        <f>VLOOKUP($B301,[1]work_database_aidandlevy2025!$E$4:$KG$334,285,FALSE)</f>
        <v>7837</v>
      </c>
      <c r="G301" s="73">
        <f>VLOOKUP($B301,[1]work_database_aidandlevy2025!$E$4:$KG$334,286,FALSE)</f>
        <v>5014896</v>
      </c>
      <c r="H301" s="56">
        <f>VLOOKUP($B301,[1]work_database_aidandlevy2025!$E$4:$KG$334,287,FALSE)</f>
        <v>64166</v>
      </c>
      <c r="I301" s="73">
        <f t="shared" si="57"/>
        <v>5079062</v>
      </c>
      <c r="J301" s="59">
        <v>639.9</v>
      </c>
      <c r="K301" s="20">
        <f t="shared" si="54"/>
        <v>8028</v>
      </c>
      <c r="L301" s="20">
        <f t="shared" si="58"/>
        <v>8028</v>
      </c>
      <c r="M301" s="80">
        <f t="shared" si="59"/>
        <v>5137117.2</v>
      </c>
      <c r="N301" s="20">
        <f t="shared" si="65"/>
        <v>0</v>
      </c>
      <c r="O301" s="80">
        <f t="shared" si="60"/>
        <v>5137117.2</v>
      </c>
      <c r="P301" s="21">
        <f t="shared" si="66"/>
        <v>58055.200000000186</v>
      </c>
      <c r="Q301" s="62">
        <f t="shared" si="67"/>
        <v>1.1430299531685218E-2</v>
      </c>
      <c r="R301" s="65">
        <f t="shared" si="63"/>
        <v>0</v>
      </c>
      <c r="S301" s="53">
        <f t="shared" si="64"/>
        <v>0</v>
      </c>
      <c r="U301" s="1">
        <f t="shared" si="61"/>
        <v>8028</v>
      </c>
      <c r="V301" s="2"/>
      <c r="W301" s="37"/>
    </row>
    <row r="302" spans="1:23" ht="14.4" x14ac:dyDescent="0.55000000000000004">
      <c r="A302" s="1">
        <f t="shared" si="62"/>
        <v>295</v>
      </c>
      <c r="B302" s="83">
        <v>6768</v>
      </c>
      <c r="C302" s="83">
        <v>6768</v>
      </c>
      <c r="D302" s="35" t="s">
        <v>311</v>
      </c>
      <c r="E302" s="47">
        <f>VLOOKUP($B302,[1]work_database_aidandlevy2025!$E$4:$KG$334,284,FALSE)</f>
        <v>1648</v>
      </c>
      <c r="F302" s="57">
        <f>VLOOKUP($B302,[1]work_database_aidandlevy2025!$E$4:$KG$334,285,FALSE)</f>
        <v>7826</v>
      </c>
      <c r="G302" s="74">
        <f>VLOOKUP($B302,[1]work_database_aidandlevy2025!$E$4:$KG$334,286,FALSE)</f>
        <v>12897248</v>
      </c>
      <c r="H302" s="57">
        <f>VLOOKUP($B302,[1]work_database_aidandlevy2025!$E$4:$KG$334,287,FALSE)</f>
        <v>0</v>
      </c>
      <c r="I302" s="74">
        <f t="shared" si="57"/>
        <v>12897248</v>
      </c>
      <c r="J302" s="60">
        <v>1648</v>
      </c>
      <c r="K302" s="22">
        <f t="shared" si="54"/>
        <v>8017</v>
      </c>
      <c r="L302" s="22">
        <f t="shared" si="58"/>
        <v>8017</v>
      </c>
      <c r="M302" s="81">
        <f t="shared" si="59"/>
        <v>13212016</v>
      </c>
      <c r="N302" s="22">
        <f t="shared" si="65"/>
        <v>0</v>
      </c>
      <c r="O302" s="81">
        <f t="shared" si="60"/>
        <v>13212016</v>
      </c>
      <c r="P302" s="23">
        <f t="shared" si="66"/>
        <v>314768</v>
      </c>
      <c r="Q302" s="63">
        <f t="shared" si="67"/>
        <v>2.4405826731408127E-2</v>
      </c>
      <c r="R302" s="66">
        <f t="shared" si="63"/>
        <v>0</v>
      </c>
      <c r="S302" s="54">
        <f t="shared" si="64"/>
        <v>0</v>
      </c>
      <c r="U302" s="1">
        <f t="shared" si="61"/>
        <v>8017</v>
      </c>
      <c r="V302" s="2"/>
      <c r="W302" s="37"/>
    </row>
    <row r="303" spans="1:23" ht="14.4" x14ac:dyDescent="0.55000000000000004">
      <c r="A303" s="1">
        <f t="shared" si="62"/>
        <v>296</v>
      </c>
      <c r="B303" s="83">
        <v>6795</v>
      </c>
      <c r="C303" s="83">
        <v>6795</v>
      </c>
      <c r="D303" s="34" t="s">
        <v>312</v>
      </c>
      <c r="E303" s="46">
        <f>VLOOKUP($B303,[1]work_database_aidandlevy2025!$E$4:$KG$334,284,FALSE)</f>
        <v>10731.7</v>
      </c>
      <c r="F303" s="56">
        <f>VLOOKUP($B303,[1]work_database_aidandlevy2025!$E$4:$KG$334,285,FALSE)</f>
        <v>7826</v>
      </c>
      <c r="G303" s="73">
        <f>VLOOKUP($B303,[1]work_database_aidandlevy2025!$E$4:$KG$334,286,FALSE)</f>
        <v>83986284</v>
      </c>
      <c r="H303" s="56">
        <f>VLOOKUP($B303,[1]work_database_aidandlevy2025!$E$4:$KG$334,287,FALSE)</f>
        <v>0</v>
      </c>
      <c r="I303" s="73">
        <f t="shared" si="57"/>
        <v>83986284</v>
      </c>
      <c r="J303" s="59">
        <v>10731.7</v>
      </c>
      <c r="K303" s="20">
        <f t="shared" si="54"/>
        <v>8017</v>
      </c>
      <c r="L303" s="20">
        <f t="shared" si="58"/>
        <v>8017</v>
      </c>
      <c r="M303" s="80">
        <f t="shared" si="59"/>
        <v>86036038.900000006</v>
      </c>
      <c r="N303" s="20">
        <f t="shared" si="65"/>
        <v>0</v>
      </c>
      <c r="O303" s="80">
        <f t="shared" si="60"/>
        <v>86036038.900000006</v>
      </c>
      <c r="P303" s="21">
        <f t="shared" si="66"/>
        <v>2049754.900000006</v>
      </c>
      <c r="Q303" s="62">
        <f t="shared" si="67"/>
        <v>2.4405829170868018E-2</v>
      </c>
      <c r="R303" s="65">
        <f t="shared" si="63"/>
        <v>0</v>
      </c>
      <c r="S303" s="53">
        <f t="shared" si="64"/>
        <v>0</v>
      </c>
      <c r="U303" s="1">
        <f t="shared" si="61"/>
        <v>8017</v>
      </c>
      <c r="V303" s="2"/>
      <c r="W303" s="37"/>
    </row>
    <row r="304" spans="1:23" ht="14.4" x14ac:dyDescent="0.55000000000000004">
      <c r="A304" s="1">
        <f t="shared" si="62"/>
        <v>297</v>
      </c>
      <c r="B304" s="83">
        <v>6822</v>
      </c>
      <c r="C304" s="83">
        <v>6822</v>
      </c>
      <c r="D304" s="34" t="s">
        <v>313</v>
      </c>
      <c r="E304" s="46">
        <f>VLOOKUP($B304,[1]work_database_aidandlevy2025!$E$4:$KG$334,284,FALSE)</f>
        <v>13674</v>
      </c>
      <c r="F304" s="56">
        <f>VLOOKUP($B304,[1]work_database_aidandlevy2025!$E$4:$KG$334,285,FALSE)</f>
        <v>7826</v>
      </c>
      <c r="G304" s="73">
        <f>VLOOKUP($B304,[1]work_database_aidandlevy2025!$E$4:$KG$334,286,FALSE)</f>
        <v>107012724</v>
      </c>
      <c r="H304" s="56">
        <f>VLOOKUP($B304,[1]work_database_aidandlevy2025!$E$4:$KG$334,287,FALSE)</f>
        <v>0</v>
      </c>
      <c r="I304" s="73">
        <f t="shared" si="57"/>
        <v>107012724</v>
      </c>
      <c r="J304" s="59">
        <v>13674</v>
      </c>
      <c r="K304" s="20">
        <f t="shared" si="54"/>
        <v>8017</v>
      </c>
      <c r="L304" s="20">
        <f t="shared" si="58"/>
        <v>8017</v>
      </c>
      <c r="M304" s="80">
        <f t="shared" si="59"/>
        <v>109624458</v>
      </c>
      <c r="N304" s="20">
        <f t="shared" si="65"/>
        <v>0</v>
      </c>
      <c r="O304" s="80">
        <f t="shared" si="60"/>
        <v>109624458</v>
      </c>
      <c r="P304" s="21">
        <f t="shared" si="66"/>
        <v>2611734</v>
      </c>
      <c r="Q304" s="62">
        <f t="shared" si="67"/>
        <v>2.4405826731408127E-2</v>
      </c>
      <c r="R304" s="65">
        <f t="shared" si="63"/>
        <v>0</v>
      </c>
      <c r="S304" s="53">
        <f t="shared" si="64"/>
        <v>0</v>
      </c>
      <c r="U304" s="1">
        <f t="shared" si="61"/>
        <v>8017</v>
      </c>
      <c r="V304" s="2"/>
      <c r="W304" s="37"/>
    </row>
    <row r="305" spans="1:23" ht="14.4" x14ac:dyDescent="0.55000000000000004">
      <c r="A305" s="1">
        <f t="shared" si="62"/>
        <v>298</v>
      </c>
      <c r="B305" s="83">
        <v>6840</v>
      </c>
      <c r="C305" s="83">
        <v>6840</v>
      </c>
      <c r="D305" s="34" t="s">
        <v>314</v>
      </c>
      <c r="E305" s="46">
        <f>VLOOKUP($B305,[1]work_database_aidandlevy2025!$E$4:$KG$334,284,FALSE)</f>
        <v>2183.6999999999998</v>
      </c>
      <c r="F305" s="56">
        <f>VLOOKUP($B305,[1]work_database_aidandlevy2025!$E$4:$KG$334,285,FALSE)</f>
        <v>7826</v>
      </c>
      <c r="G305" s="73">
        <f>VLOOKUP($B305,[1]work_database_aidandlevy2025!$E$4:$KG$334,286,FALSE)</f>
        <v>17089636</v>
      </c>
      <c r="H305" s="56">
        <f>VLOOKUP($B305,[1]work_database_aidandlevy2025!$E$4:$KG$334,287,FALSE)</f>
        <v>0</v>
      </c>
      <c r="I305" s="73">
        <f t="shared" si="57"/>
        <v>17089636</v>
      </c>
      <c r="J305" s="59">
        <v>2183.6999999999998</v>
      </c>
      <c r="K305" s="20">
        <f t="shared" si="54"/>
        <v>8017</v>
      </c>
      <c r="L305" s="20">
        <f t="shared" si="58"/>
        <v>8017</v>
      </c>
      <c r="M305" s="80">
        <f t="shared" si="59"/>
        <v>17506722.899999999</v>
      </c>
      <c r="N305" s="20">
        <f t="shared" si="65"/>
        <v>0</v>
      </c>
      <c r="O305" s="80">
        <f t="shared" si="60"/>
        <v>17506722.899999999</v>
      </c>
      <c r="P305" s="21">
        <f t="shared" si="66"/>
        <v>417086.89999999851</v>
      </c>
      <c r="Q305" s="62">
        <f t="shared" si="67"/>
        <v>2.4405838720028824E-2</v>
      </c>
      <c r="R305" s="65">
        <f t="shared" si="63"/>
        <v>0</v>
      </c>
      <c r="S305" s="53">
        <f t="shared" si="64"/>
        <v>0</v>
      </c>
      <c r="U305" s="1">
        <f t="shared" si="61"/>
        <v>8017</v>
      </c>
      <c r="V305" s="2"/>
      <c r="W305" s="37"/>
    </row>
    <row r="306" spans="1:23" ht="14.4" x14ac:dyDescent="0.55000000000000004">
      <c r="A306" s="1">
        <f t="shared" si="62"/>
        <v>299</v>
      </c>
      <c r="B306" s="83">
        <v>6854</v>
      </c>
      <c r="C306" s="83">
        <v>6854</v>
      </c>
      <c r="D306" s="34" t="s">
        <v>315</v>
      </c>
      <c r="E306" s="46">
        <f>VLOOKUP($B306,[1]work_database_aidandlevy2025!$E$4:$KG$334,284,FALSE)</f>
        <v>570.79999999999995</v>
      </c>
      <c r="F306" s="56">
        <f>VLOOKUP($B306,[1]work_database_aidandlevy2025!$E$4:$KG$334,285,FALSE)</f>
        <v>7826</v>
      </c>
      <c r="G306" s="73">
        <f>VLOOKUP($B306,[1]work_database_aidandlevy2025!$E$4:$KG$334,286,FALSE)</f>
        <v>4467081</v>
      </c>
      <c r="H306" s="56">
        <f>VLOOKUP($B306,[1]work_database_aidandlevy2025!$E$4:$KG$334,287,FALSE)</f>
        <v>0</v>
      </c>
      <c r="I306" s="73">
        <f t="shared" si="57"/>
        <v>4467081</v>
      </c>
      <c r="J306" s="59">
        <v>570.79999999999995</v>
      </c>
      <c r="K306" s="20">
        <f t="shared" si="54"/>
        <v>8017</v>
      </c>
      <c r="L306" s="20">
        <f t="shared" si="58"/>
        <v>8017</v>
      </c>
      <c r="M306" s="80">
        <f t="shared" si="59"/>
        <v>4576103.5999999996</v>
      </c>
      <c r="N306" s="20">
        <f t="shared" si="65"/>
        <v>0</v>
      </c>
      <c r="O306" s="80">
        <f t="shared" si="60"/>
        <v>4576103.5999999996</v>
      </c>
      <c r="P306" s="21">
        <f t="shared" si="66"/>
        <v>109022.59999999963</v>
      </c>
      <c r="Q306" s="62">
        <f t="shared" si="67"/>
        <v>2.440578086674489E-2</v>
      </c>
      <c r="R306" s="65">
        <f t="shared" si="63"/>
        <v>0</v>
      </c>
      <c r="S306" s="53">
        <f t="shared" si="64"/>
        <v>0</v>
      </c>
      <c r="U306" s="1">
        <f t="shared" si="61"/>
        <v>8017</v>
      </c>
      <c r="V306" s="2"/>
      <c r="W306" s="37"/>
    </row>
    <row r="307" spans="1:23" ht="14.4" x14ac:dyDescent="0.55000000000000004">
      <c r="A307" s="1">
        <f t="shared" si="62"/>
        <v>300</v>
      </c>
      <c r="B307" s="83">
        <v>6867</v>
      </c>
      <c r="C307" s="83">
        <v>6867</v>
      </c>
      <c r="D307" s="35" t="s">
        <v>316</v>
      </c>
      <c r="E307" s="47">
        <f>VLOOKUP($B307,[1]work_database_aidandlevy2025!$E$4:$KG$334,284,FALSE)</f>
        <v>1756.7</v>
      </c>
      <c r="F307" s="57">
        <f>VLOOKUP($B307,[1]work_database_aidandlevy2025!$E$4:$KG$334,285,FALSE)</f>
        <v>7826</v>
      </c>
      <c r="G307" s="74">
        <f>VLOOKUP($B307,[1]work_database_aidandlevy2025!$E$4:$KG$334,286,FALSE)</f>
        <v>13747934</v>
      </c>
      <c r="H307" s="57">
        <f>VLOOKUP($B307,[1]work_database_aidandlevy2025!$E$4:$KG$334,287,FALSE)</f>
        <v>0</v>
      </c>
      <c r="I307" s="74">
        <f t="shared" si="57"/>
        <v>13747934</v>
      </c>
      <c r="J307" s="60">
        <v>1756.7</v>
      </c>
      <c r="K307" s="22">
        <f t="shared" si="54"/>
        <v>8017</v>
      </c>
      <c r="L307" s="22">
        <f t="shared" si="58"/>
        <v>8017</v>
      </c>
      <c r="M307" s="81">
        <f t="shared" si="59"/>
        <v>14083463.9</v>
      </c>
      <c r="N307" s="22">
        <f t="shared" si="65"/>
        <v>0</v>
      </c>
      <c r="O307" s="81">
        <f t="shared" si="60"/>
        <v>14083463.9</v>
      </c>
      <c r="P307" s="23">
        <f t="shared" si="66"/>
        <v>335529.90000000037</v>
      </c>
      <c r="Q307" s="63">
        <f t="shared" si="67"/>
        <v>2.4405841634095739E-2</v>
      </c>
      <c r="R307" s="66">
        <f t="shared" si="63"/>
        <v>0</v>
      </c>
      <c r="S307" s="54">
        <f t="shared" si="64"/>
        <v>0</v>
      </c>
      <c r="U307" s="1">
        <f t="shared" si="61"/>
        <v>8017</v>
      </c>
      <c r="V307" s="2"/>
      <c r="W307" s="37"/>
    </row>
    <row r="308" spans="1:23" ht="14.4" x14ac:dyDescent="0.55000000000000004">
      <c r="A308" s="1">
        <f t="shared" si="62"/>
        <v>301</v>
      </c>
      <c r="B308" s="83">
        <v>6921</v>
      </c>
      <c r="C308" s="83">
        <v>6921</v>
      </c>
      <c r="D308" s="34" t="s">
        <v>317</v>
      </c>
      <c r="E308" s="46">
        <f>VLOOKUP($B308,[1]work_database_aidandlevy2025!$E$4:$KG$334,284,FALSE)</f>
        <v>340.1</v>
      </c>
      <c r="F308" s="56">
        <f>VLOOKUP($B308,[1]work_database_aidandlevy2025!$E$4:$KG$334,285,FALSE)</f>
        <v>7843</v>
      </c>
      <c r="G308" s="73">
        <f>VLOOKUP($B308,[1]work_database_aidandlevy2025!$E$4:$KG$334,286,FALSE)</f>
        <v>2667404</v>
      </c>
      <c r="H308" s="56">
        <f>VLOOKUP($B308,[1]work_database_aidandlevy2025!$E$4:$KG$334,287,FALSE)</f>
        <v>0</v>
      </c>
      <c r="I308" s="73">
        <f t="shared" si="57"/>
        <v>2667404</v>
      </c>
      <c r="J308" s="59">
        <v>340.1</v>
      </c>
      <c r="K308" s="20">
        <f t="shared" si="54"/>
        <v>8034</v>
      </c>
      <c r="L308" s="20">
        <f t="shared" si="58"/>
        <v>8034</v>
      </c>
      <c r="M308" s="80">
        <f t="shared" si="59"/>
        <v>2732363.4000000004</v>
      </c>
      <c r="N308" s="20">
        <f t="shared" si="65"/>
        <v>0</v>
      </c>
      <c r="O308" s="80">
        <f t="shared" si="60"/>
        <v>2732363.4000000004</v>
      </c>
      <c r="P308" s="21">
        <f t="shared" si="66"/>
        <v>64959.400000000373</v>
      </c>
      <c r="Q308" s="62">
        <f t="shared" si="67"/>
        <v>2.4353041384057448E-2</v>
      </c>
      <c r="R308" s="65">
        <f t="shared" ref="R308:R332" si="68">J308-E308</f>
        <v>0</v>
      </c>
      <c r="S308" s="53">
        <f t="shared" ref="S308:S332" si="69">R308/E308</f>
        <v>0</v>
      </c>
      <c r="U308" s="1">
        <f t="shared" si="61"/>
        <v>8034</v>
      </c>
      <c r="V308" s="2"/>
      <c r="W308" s="37"/>
    </row>
    <row r="309" spans="1:23" ht="14.4" x14ac:dyDescent="0.55000000000000004">
      <c r="A309" s="1">
        <f t="shared" si="62"/>
        <v>302</v>
      </c>
      <c r="B309" s="83">
        <v>6930</v>
      </c>
      <c r="C309" s="83">
        <v>6930</v>
      </c>
      <c r="D309" s="34" t="s">
        <v>318</v>
      </c>
      <c r="E309" s="46">
        <f>VLOOKUP($B309,[1]work_database_aidandlevy2025!$E$4:$KG$334,284,FALSE)</f>
        <v>779.5</v>
      </c>
      <c r="F309" s="56">
        <f>VLOOKUP($B309,[1]work_database_aidandlevy2025!$E$4:$KG$334,285,FALSE)</f>
        <v>7826</v>
      </c>
      <c r="G309" s="73">
        <f>VLOOKUP($B309,[1]work_database_aidandlevy2025!$E$4:$KG$334,286,FALSE)</f>
        <v>6100367</v>
      </c>
      <c r="H309" s="56">
        <f>VLOOKUP($B309,[1]work_database_aidandlevy2025!$E$4:$KG$334,287,FALSE)</f>
        <v>0</v>
      </c>
      <c r="I309" s="73">
        <f t="shared" si="57"/>
        <v>6100367</v>
      </c>
      <c r="J309" s="59">
        <v>779.5</v>
      </c>
      <c r="K309" s="20">
        <f t="shared" si="54"/>
        <v>8017</v>
      </c>
      <c r="L309" s="20">
        <f t="shared" si="58"/>
        <v>8017</v>
      </c>
      <c r="M309" s="80">
        <f t="shared" si="59"/>
        <v>6249251.5</v>
      </c>
      <c r="N309" s="20">
        <f t="shared" si="65"/>
        <v>0</v>
      </c>
      <c r="O309" s="80">
        <f t="shared" si="60"/>
        <v>6249251.5</v>
      </c>
      <c r="P309" s="21">
        <f t="shared" si="66"/>
        <v>148884.5</v>
      </c>
      <c r="Q309" s="62">
        <f t="shared" si="67"/>
        <v>2.4405826731408127E-2</v>
      </c>
      <c r="R309" s="65">
        <f t="shared" si="68"/>
        <v>0</v>
      </c>
      <c r="S309" s="53">
        <f t="shared" si="69"/>
        <v>0</v>
      </c>
      <c r="U309" s="1">
        <f t="shared" si="61"/>
        <v>8017</v>
      </c>
      <c r="V309" s="2"/>
      <c r="W309" s="37"/>
    </row>
    <row r="310" spans="1:23" ht="14.4" x14ac:dyDescent="0.55000000000000004">
      <c r="A310" s="1">
        <f t="shared" si="62"/>
        <v>303</v>
      </c>
      <c r="B310" s="83">
        <v>6937</v>
      </c>
      <c r="C310" s="83">
        <v>6937</v>
      </c>
      <c r="D310" s="34" t="s">
        <v>319</v>
      </c>
      <c r="E310" s="46">
        <f>VLOOKUP($B310,[1]work_database_aidandlevy2025!$E$4:$KG$334,284,FALSE)</f>
        <v>384</v>
      </c>
      <c r="F310" s="56">
        <f>VLOOKUP($B310,[1]work_database_aidandlevy2025!$E$4:$KG$334,285,FALSE)</f>
        <v>7826</v>
      </c>
      <c r="G310" s="73">
        <f>VLOOKUP($B310,[1]work_database_aidandlevy2025!$E$4:$KG$334,286,FALSE)</f>
        <v>3005184</v>
      </c>
      <c r="H310" s="56">
        <f>VLOOKUP($B310,[1]work_database_aidandlevy2025!$E$4:$KG$334,287,FALSE)</f>
        <v>117913</v>
      </c>
      <c r="I310" s="73">
        <f t="shared" si="57"/>
        <v>3123097</v>
      </c>
      <c r="J310" s="59">
        <v>384</v>
      </c>
      <c r="K310" s="20">
        <f t="shared" si="54"/>
        <v>8017</v>
      </c>
      <c r="L310" s="20">
        <f t="shared" si="58"/>
        <v>8017</v>
      </c>
      <c r="M310" s="80">
        <f t="shared" si="59"/>
        <v>3078528</v>
      </c>
      <c r="N310" s="20">
        <f t="shared" si="65"/>
        <v>0</v>
      </c>
      <c r="O310" s="80">
        <f t="shared" si="60"/>
        <v>3078528</v>
      </c>
      <c r="P310" s="21">
        <f t="shared" si="66"/>
        <v>-44569</v>
      </c>
      <c r="Q310" s="62">
        <f t="shared" si="67"/>
        <v>-1.4270770328299121E-2</v>
      </c>
      <c r="R310" s="65">
        <f t="shared" si="68"/>
        <v>0</v>
      </c>
      <c r="S310" s="53">
        <f t="shared" si="69"/>
        <v>0</v>
      </c>
      <c r="U310" s="1">
        <f t="shared" si="61"/>
        <v>8017</v>
      </c>
      <c r="V310" s="2"/>
      <c r="W310" s="37"/>
    </row>
    <row r="311" spans="1:23" ht="14.4" x14ac:dyDescent="0.55000000000000004">
      <c r="A311" s="1">
        <f t="shared" si="62"/>
        <v>304</v>
      </c>
      <c r="B311" s="83">
        <v>6943</v>
      </c>
      <c r="C311" s="83">
        <v>6943</v>
      </c>
      <c r="D311" s="34" t="s">
        <v>320</v>
      </c>
      <c r="E311" s="46">
        <f>VLOOKUP($B311,[1]work_database_aidandlevy2025!$E$4:$KG$334,284,FALSE)</f>
        <v>254.3</v>
      </c>
      <c r="F311" s="56">
        <f>VLOOKUP($B311,[1]work_database_aidandlevy2025!$E$4:$KG$334,285,FALSE)</f>
        <v>7826</v>
      </c>
      <c r="G311" s="73">
        <f>VLOOKUP($B311,[1]work_database_aidandlevy2025!$E$4:$KG$334,286,FALSE)</f>
        <v>1990152</v>
      </c>
      <c r="H311" s="56">
        <f>VLOOKUP($B311,[1]work_database_aidandlevy2025!$E$4:$KG$334,287,FALSE)</f>
        <v>78032</v>
      </c>
      <c r="I311" s="73">
        <f t="shared" si="57"/>
        <v>2068184</v>
      </c>
      <c r="J311" s="59">
        <v>254.3</v>
      </c>
      <c r="K311" s="20">
        <f t="shared" si="54"/>
        <v>8017</v>
      </c>
      <c r="L311" s="20">
        <f t="shared" si="58"/>
        <v>8017</v>
      </c>
      <c r="M311" s="80">
        <f t="shared" si="59"/>
        <v>2038723.1</v>
      </c>
      <c r="N311" s="20">
        <f t="shared" si="65"/>
        <v>0</v>
      </c>
      <c r="O311" s="80">
        <f t="shared" si="60"/>
        <v>2038723.1</v>
      </c>
      <c r="P311" s="21">
        <f t="shared" si="66"/>
        <v>-29460.899999999907</v>
      </c>
      <c r="Q311" s="62">
        <f t="shared" si="67"/>
        <v>-1.4244815741732799E-2</v>
      </c>
      <c r="R311" s="65">
        <f t="shared" si="68"/>
        <v>0</v>
      </c>
      <c r="S311" s="53">
        <f t="shared" si="69"/>
        <v>0</v>
      </c>
      <c r="U311" s="1">
        <f t="shared" si="61"/>
        <v>8017</v>
      </c>
      <c r="V311" s="2"/>
      <c r="W311" s="37"/>
    </row>
    <row r="312" spans="1:23" ht="14.4" x14ac:dyDescent="0.55000000000000004">
      <c r="A312" s="1">
        <f t="shared" si="62"/>
        <v>305</v>
      </c>
      <c r="B312" s="83">
        <v>6264</v>
      </c>
      <c r="C312" s="83">
        <v>6264</v>
      </c>
      <c r="D312" s="35" t="s">
        <v>321</v>
      </c>
      <c r="E312" s="47">
        <f>VLOOKUP($B312,[1]work_database_aidandlevy2025!$E$4:$KG$334,284,FALSE)</f>
        <v>940.8</v>
      </c>
      <c r="F312" s="57">
        <f>VLOOKUP($B312,[1]work_database_aidandlevy2025!$E$4:$KG$334,285,FALSE)</f>
        <v>7857</v>
      </c>
      <c r="G312" s="74">
        <f>VLOOKUP($B312,[1]work_database_aidandlevy2025!$E$4:$KG$334,286,FALSE)</f>
        <v>7391866</v>
      </c>
      <c r="H312" s="57">
        <f>VLOOKUP($B312,[1]work_database_aidandlevy2025!$E$4:$KG$334,287,FALSE)</f>
        <v>0</v>
      </c>
      <c r="I312" s="74">
        <f t="shared" si="57"/>
        <v>7391866</v>
      </c>
      <c r="J312" s="60">
        <v>940.8</v>
      </c>
      <c r="K312" s="22">
        <f t="shared" si="54"/>
        <v>8048</v>
      </c>
      <c r="L312" s="22">
        <f t="shared" si="58"/>
        <v>8048</v>
      </c>
      <c r="M312" s="81">
        <f t="shared" si="59"/>
        <v>7571558.3999999994</v>
      </c>
      <c r="N312" s="22">
        <f t="shared" si="65"/>
        <v>0</v>
      </c>
      <c r="O312" s="81">
        <f t="shared" si="60"/>
        <v>7571558.3999999994</v>
      </c>
      <c r="P312" s="23">
        <f t="shared" si="66"/>
        <v>179692.39999999944</v>
      </c>
      <c r="Q312" s="63">
        <f t="shared" si="67"/>
        <v>2.4309477471588289E-2</v>
      </c>
      <c r="R312" s="66">
        <f t="shared" si="68"/>
        <v>0</v>
      </c>
      <c r="S312" s="54">
        <f t="shared" si="69"/>
        <v>0</v>
      </c>
      <c r="U312" s="1">
        <f t="shared" si="61"/>
        <v>8048</v>
      </c>
      <c r="V312" s="2"/>
      <c r="W312" s="37"/>
    </row>
    <row r="313" spans="1:23" ht="14.4" x14ac:dyDescent="0.55000000000000004">
      <c r="A313" s="1">
        <f t="shared" si="62"/>
        <v>306</v>
      </c>
      <c r="B313" s="83">
        <v>6950</v>
      </c>
      <c r="C313" s="83">
        <v>6950</v>
      </c>
      <c r="D313" s="34" t="s">
        <v>322</v>
      </c>
      <c r="E313" s="46">
        <f>VLOOKUP($B313,[1]work_database_aidandlevy2025!$E$4:$KG$334,284,FALSE)</f>
        <v>1327.5</v>
      </c>
      <c r="F313" s="56">
        <f>VLOOKUP($B313,[1]work_database_aidandlevy2025!$E$4:$KG$334,285,FALSE)</f>
        <v>7826</v>
      </c>
      <c r="G313" s="73">
        <f>VLOOKUP($B313,[1]work_database_aidandlevy2025!$E$4:$KG$334,286,FALSE)</f>
        <v>10389015</v>
      </c>
      <c r="H313" s="56">
        <f>VLOOKUP($B313,[1]work_database_aidandlevy2025!$E$4:$KG$334,287,FALSE)</f>
        <v>125411</v>
      </c>
      <c r="I313" s="73">
        <f t="shared" si="57"/>
        <v>10514426</v>
      </c>
      <c r="J313" s="59">
        <v>1327.5</v>
      </c>
      <c r="K313" s="20">
        <f t="shared" si="54"/>
        <v>8017</v>
      </c>
      <c r="L313" s="20">
        <f t="shared" si="58"/>
        <v>8017</v>
      </c>
      <c r="M313" s="80">
        <f t="shared" si="59"/>
        <v>10642567.5</v>
      </c>
      <c r="N313" s="20">
        <f t="shared" si="65"/>
        <v>0</v>
      </c>
      <c r="O313" s="80">
        <f t="shared" si="60"/>
        <v>10642567.5</v>
      </c>
      <c r="P313" s="21">
        <f t="shared" si="66"/>
        <v>128141.5</v>
      </c>
      <c r="Q313" s="62">
        <f t="shared" si="67"/>
        <v>1.2187208317410766E-2</v>
      </c>
      <c r="R313" s="65">
        <f t="shared" si="68"/>
        <v>0</v>
      </c>
      <c r="S313" s="53">
        <f t="shared" si="69"/>
        <v>0</v>
      </c>
      <c r="U313" s="1">
        <f t="shared" si="61"/>
        <v>8017</v>
      </c>
      <c r="V313" s="2"/>
      <c r="W313" s="37"/>
    </row>
    <row r="314" spans="1:23" ht="14.4" x14ac:dyDescent="0.55000000000000004">
      <c r="A314" s="1">
        <f t="shared" si="62"/>
        <v>307</v>
      </c>
      <c r="B314" s="83">
        <v>6957</v>
      </c>
      <c r="C314" s="83">
        <v>6957</v>
      </c>
      <c r="D314" s="34" t="s">
        <v>323</v>
      </c>
      <c r="E314" s="46">
        <f>VLOOKUP($B314,[1]work_database_aidandlevy2025!$E$4:$KG$334,284,FALSE)</f>
        <v>8614.2000000000007</v>
      </c>
      <c r="F314" s="56">
        <f>VLOOKUP($B314,[1]work_database_aidandlevy2025!$E$4:$KG$334,285,FALSE)</f>
        <v>7826</v>
      </c>
      <c r="G314" s="73">
        <f>VLOOKUP($B314,[1]work_database_aidandlevy2025!$E$4:$KG$334,286,FALSE)</f>
        <v>67414729</v>
      </c>
      <c r="H314" s="56">
        <f>VLOOKUP($B314,[1]work_database_aidandlevy2025!$E$4:$KG$334,287,FALSE)</f>
        <v>0</v>
      </c>
      <c r="I314" s="73">
        <f t="shared" si="57"/>
        <v>67414729</v>
      </c>
      <c r="J314" s="59">
        <v>8614.2000000000007</v>
      </c>
      <c r="K314" s="20">
        <f t="shared" si="54"/>
        <v>8017</v>
      </c>
      <c r="L314" s="20">
        <f t="shared" si="58"/>
        <v>8017</v>
      </c>
      <c r="M314" s="80">
        <f t="shared" si="59"/>
        <v>69060041.400000006</v>
      </c>
      <c r="N314" s="20">
        <f t="shared" si="65"/>
        <v>0</v>
      </c>
      <c r="O314" s="80">
        <f t="shared" si="60"/>
        <v>69060041.400000006</v>
      </c>
      <c r="P314" s="21">
        <f t="shared" si="66"/>
        <v>1645312.400000006</v>
      </c>
      <c r="Q314" s="62">
        <f t="shared" si="67"/>
        <v>2.4405829770523975E-2</v>
      </c>
      <c r="R314" s="65">
        <f t="shared" si="68"/>
        <v>0</v>
      </c>
      <c r="S314" s="53">
        <f t="shared" si="69"/>
        <v>0</v>
      </c>
      <c r="U314" s="1">
        <f t="shared" si="61"/>
        <v>8017</v>
      </c>
      <c r="V314" s="2"/>
      <c r="W314" s="37"/>
    </row>
    <row r="315" spans="1:23" ht="14.4" x14ac:dyDescent="0.55000000000000004">
      <c r="A315" s="1">
        <f t="shared" si="62"/>
        <v>308</v>
      </c>
      <c r="B315" s="83">
        <v>5922</v>
      </c>
      <c r="C315" s="83">
        <v>5922</v>
      </c>
      <c r="D315" s="34" t="s">
        <v>324</v>
      </c>
      <c r="E315" s="46">
        <f>VLOOKUP($B315,[1]work_database_aidandlevy2025!$E$4:$KG$334,284,FALSE)</f>
        <v>750.2</v>
      </c>
      <c r="F315" s="56">
        <f>VLOOKUP($B315,[1]work_database_aidandlevy2025!$E$4:$KG$334,285,FALSE)</f>
        <v>7847</v>
      </c>
      <c r="G315" s="73">
        <f>VLOOKUP($B315,[1]work_database_aidandlevy2025!$E$4:$KG$334,286,FALSE)</f>
        <v>5886819</v>
      </c>
      <c r="H315" s="56">
        <f>VLOOKUP($B315,[1]work_database_aidandlevy2025!$E$4:$KG$334,287,FALSE)</f>
        <v>19311</v>
      </c>
      <c r="I315" s="73">
        <f t="shared" si="57"/>
        <v>5906130</v>
      </c>
      <c r="J315" s="59">
        <v>750.2</v>
      </c>
      <c r="K315" s="20">
        <f t="shared" si="54"/>
        <v>8038</v>
      </c>
      <c r="L315" s="20">
        <f t="shared" si="58"/>
        <v>8038</v>
      </c>
      <c r="M315" s="80">
        <f t="shared" si="59"/>
        <v>6030107.6000000006</v>
      </c>
      <c r="N315" s="20">
        <f t="shared" si="65"/>
        <v>0</v>
      </c>
      <c r="O315" s="80">
        <f t="shared" si="60"/>
        <v>6030107.6000000006</v>
      </c>
      <c r="P315" s="21">
        <f t="shared" si="66"/>
        <v>123977.60000000056</v>
      </c>
      <c r="Q315" s="62">
        <f t="shared" si="67"/>
        <v>2.0991342892892732E-2</v>
      </c>
      <c r="R315" s="65">
        <f t="shared" si="68"/>
        <v>0</v>
      </c>
      <c r="S315" s="53">
        <f t="shared" si="69"/>
        <v>0</v>
      </c>
      <c r="U315" s="1">
        <f t="shared" si="61"/>
        <v>8038</v>
      </c>
      <c r="V315" s="2"/>
      <c r="W315" s="37"/>
    </row>
    <row r="316" spans="1:23" ht="14.4" x14ac:dyDescent="0.55000000000000004">
      <c r="A316" s="1">
        <f t="shared" si="62"/>
        <v>309</v>
      </c>
      <c r="B316" s="83">
        <v>819</v>
      </c>
      <c r="C316" s="83">
        <v>819</v>
      </c>
      <c r="D316" s="34" t="s">
        <v>325</v>
      </c>
      <c r="E316" s="46">
        <f>VLOOKUP($B316,[1]work_database_aidandlevy2025!$E$4:$KG$334,284,FALSE)</f>
        <v>580.5</v>
      </c>
      <c r="F316" s="56">
        <f>VLOOKUP($B316,[1]work_database_aidandlevy2025!$E$4:$KG$334,285,FALSE)</f>
        <v>7826</v>
      </c>
      <c r="G316" s="73">
        <f>VLOOKUP($B316,[1]work_database_aidandlevy2025!$E$4:$KG$334,286,FALSE)</f>
        <v>4542993</v>
      </c>
      <c r="H316" s="56">
        <f>VLOOKUP($B316,[1]work_database_aidandlevy2025!$E$4:$KG$334,287,FALSE)</f>
        <v>0</v>
      </c>
      <c r="I316" s="73">
        <f t="shared" si="57"/>
        <v>4542993</v>
      </c>
      <c r="J316" s="59">
        <v>580.5</v>
      </c>
      <c r="K316" s="20">
        <f t="shared" si="54"/>
        <v>8017</v>
      </c>
      <c r="L316" s="20">
        <f t="shared" si="58"/>
        <v>8017</v>
      </c>
      <c r="M316" s="80">
        <f t="shared" si="59"/>
        <v>4653868.5</v>
      </c>
      <c r="N316" s="20">
        <f t="shared" si="65"/>
        <v>0</v>
      </c>
      <c r="O316" s="80">
        <f t="shared" si="60"/>
        <v>4653868.5</v>
      </c>
      <c r="P316" s="21">
        <f t="shared" si="66"/>
        <v>110875.5</v>
      </c>
      <c r="Q316" s="62">
        <f t="shared" si="67"/>
        <v>2.4405826731408127E-2</v>
      </c>
      <c r="R316" s="65">
        <f t="shared" si="68"/>
        <v>0</v>
      </c>
      <c r="S316" s="53">
        <f t="shared" si="69"/>
        <v>0</v>
      </c>
      <c r="U316" s="1">
        <f t="shared" si="61"/>
        <v>8017</v>
      </c>
      <c r="V316" s="2"/>
      <c r="W316" s="37"/>
    </row>
    <row r="317" spans="1:23" ht="14.4" x14ac:dyDescent="0.55000000000000004">
      <c r="A317" s="1">
        <f t="shared" si="62"/>
        <v>310</v>
      </c>
      <c r="B317" s="83">
        <v>6969</v>
      </c>
      <c r="C317" s="83">
        <v>6969</v>
      </c>
      <c r="D317" s="35" t="s">
        <v>326</v>
      </c>
      <c r="E317" s="47">
        <f>VLOOKUP($B317,[1]work_database_aidandlevy2025!$E$4:$KG$334,284,FALSE)</f>
        <v>350.7</v>
      </c>
      <c r="F317" s="57">
        <f>VLOOKUP($B317,[1]work_database_aidandlevy2025!$E$4:$KG$334,285,FALSE)</f>
        <v>7961</v>
      </c>
      <c r="G317" s="74">
        <f>VLOOKUP($B317,[1]work_database_aidandlevy2025!$E$4:$KG$334,286,FALSE)</f>
        <v>2791923</v>
      </c>
      <c r="H317" s="57">
        <f>VLOOKUP($B317,[1]work_database_aidandlevy2025!$E$4:$KG$334,287,FALSE)</f>
        <v>4213</v>
      </c>
      <c r="I317" s="74">
        <f t="shared" si="57"/>
        <v>2796136</v>
      </c>
      <c r="J317" s="60">
        <v>350.7</v>
      </c>
      <c r="K317" s="22">
        <f t="shared" si="54"/>
        <v>8152</v>
      </c>
      <c r="L317" s="22">
        <f t="shared" si="58"/>
        <v>8152</v>
      </c>
      <c r="M317" s="81">
        <f t="shared" si="59"/>
        <v>2858906.4</v>
      </c>
      <c r="N317" s="22">
        <f t="shared" si="65"/>
        <v>0</v>
      </c>
      <c r="O317" s="81">
        <f t="shared" si="60"/>
        <v>2858906.4</v>
      </c>
      <c r="P317" s="23">
        <f t="shared" si="66"/>
        <v>62770.399999999907</v>
      </c>
      <c r="Q317" s="63">
        <f t="shared" si="67"/>
        <v>2.2448979591836702E-2</v>
      </c>
      <c r="R317" s="66">
        <f t="shared" si="68"/>
        <v>0</v>
      </c>
      <c r="S317" s="54">
        <f t="shared" si="69"/>
        <v>0</v>
      </c>
      <c r="U317" s="1">
        <f t="shared" si="61"/>
        <v>8152</v>
      </c>
      <c r="V317" s="2"/>
      <c r="W317" s="37"/>
    </row>
    <row r="318" spans="1:23" ht="14.4" x14ac:dyDescent="0.55000000000000004">
      <c r="A318" s="1">
        <f t="shared" si="62"/>
        <v>311</v>
      </c>
      <c r="B318" s="83">
        <v>6975</v>
      </c>
      <c r="C318" s="83">
        <v>6975</v>
      </c>
      <c r="D318" s="34" t="s">
        <v>327</v>
      </c>
      <c r="E318" s="46">
        <f>VLOOKUP($B318,[1]work_database_aidandlevy2025!$E$4:$KG$334,284,FALSE)</f>
        <v>1250.4000000000001</v>
      </c>
      <c r="F318" s="56">
        <f>VLOOKUP($B318,[1]work_database_aidandlevy2025!$E$4:$KG$334,285,FALSE)</f>
        <v>7826</v>
      </c>
      <c r="G318" s="73">
        <f>VLOOKUP($B318,[1]work_database_aidandlevy2025!$E$4:$KG$334,286,FALSE)</f>
        <v>9785630</v>
      </c>
      <c r="H318" s="56">
        <f>VLOOKUP($B318,[1]work_database_aidandlevy2025!$E$4:$KG$334,287,FALSE)</f>
        <v>0</v>
      </c>
      <c r="I318" s="73">
        <f t="shared" si="57"/>
        <v>9785630</v>
      </c>
      <c r="J318" s="59">
        <v>1250.4000000000001</v>
      </c>
      <c r="K318" s="20">
        <f t="shared" si="54"/>
        <v>8017</v>
      </c>
      <c r="L318" s="20">
        <f t="shared" si="58"/>
        <v>8017</v>
      </c>
      <c r="M318" s="80">
        <f t="shared" si="59"/>
        <v>10024456.800000001</v>
      </c>
      <c r="N318" s="20">
        <f t="shared" si="65"/>
        <v>0</v>
      </c>
      <c r="O318" s="80">
        <f t="shared" si="60"/>
        <v>10024456.800000001</v>
      </c>
      <c r="P318" s="21">
        <f t="shared" si="66"/>
        <v>238826.80000000075</v>
      </c>
      <c r="Q318" s="62">
        <f t="shared" si="67"/>
        <v>2.4405868605291713E-2</v>
      </c>
      <c r="R318" s="65">
        <f t="shared" si="68"/>
        <v>0</v>
      </c>
      <c r="S318" s="53">
        <f t="shared" si="69"/>
        <v>0</v>
      </c>
      <c r="U318" s="1">
        <f t="shared" si="61"/>
        <v>8017</v>
      </c>
      <c r="V318" s="2"/>
      <c r="W318" s="37"/>
    </row>
    <row r="319" spans="1:23" ht="14.4" x14ac:dyDescent="0.55000000000000004">
      <c r="A319" s="1">
        <f t="shared" si="62"/>
        <v>312</v>
      </c>
      <c r="B319" s="83">
        <v>6983</v>
      </c>
      <c r="C319" s="83">
        <v>6983</v>
      </c>
      <c r="D319" s="34" t="s">
        <v>328</v>
      </c>
      <c r="E319" s="46">
        <f>VLOOKUP($B319,[1]work_database_aidandlevy2025!$E$4:$KG$334,284,FALSE)</f>
        <v>949.5</v>
      </c>
      <c r="F319" s="56">
        <f>VLOOKUP($B319,[1]work_database_aidandlevy2025!$E$4:$KG$334,285,FALSE)</f>
        <v>7826</v>
      </c>
      <c r="G319" s="73">
        <f>VLOOKUP($B319,[1]work_database_aidandlevy2025!$E$4:$KG$334,286,FALSE)</f>
        <v>7430787</v>
      </c>
      <c r="H319" s="56">
        <f>VLOOKUP($B319,[1]work_database_aidandlevy2025!$E$4:$KG$334,287,FALSE)</f>
        <v>0</v>
      </c>
      <c r="I319" s="73">
        <f t="shared" si="57"/>
        <v>7430787</v>
      </c>
      <c r="J319" s="59">
        <v>949.5</v>
      </c>
      <c r="K319" s="20">
        <f t="shared" si="54"/>
        <v>8017</v>
      </c>
      <c r="L319" s="20">
        <f t="shared" si="58"/>
        <v>8017</v>
      </c>
      <c r="M319" s="80">
        <f t="shared" si="59"/>
        <v>7612141.5</v>
      </c>
      <c r="N319" s="20">
        <f t="shared" si="65"/>
        <v>0</v>
      </c>
      <c r="O319" s="80">
        <f t="shared" si="60"/>
        <v>7612141.5</v>
      </c>
      <c r="P319" s="21">
        <f t="shared" si="66"/>
        <v>181354.5</v>
      </c>
      <c r="Q319" s="62">
        <f t="shared" si="67"/>
        <v>2.4405826731408127E-2</v>
      </c>
      <c r="R319" s="65">
        <f t="shared" si="68"/>
        <v>0</v>
      </c>
      <c r="S319" s="53">
        <f t="shared" si="69"/>
        <v>0</v>
      </c>
      <c r="U319" s="1">
        <f t="shared" si="61"/>
        <v>8017</v>
      </c>
      <c r="V319" s="2"/>
      <c r="W319" s="37"/>
    </row>
    <row r="320" spans="1:23" ht="14.4" x14ac:dyDescent="0.55000000000000004">
      <c r="A320" s="1">
        <f t="shared" si="62"/>
        <v>313</v>
      </c>
      <c r="B320" s="83">
        <v>6985</v>
      </c>
      <c r="C320" s="83">
        <v>6985</v>
      </c>
      <c r="D320" s="34" t="s">
        <v>329</v>
      </c>
      <c r="E320" s="46">
        <f>VLOOKUP($B320,[1]work_database_aidandlevy2025!$E$4:$KG$334,284,FALSE)</f>
        <v>757.6</v>
      </c>
      <c r="F320" s="56">
        <f>VLOOKUP($B320,[1]work_database_aidandlevy2025!$E$4:$KG$334,285,FALSE)</f>
        <v>7826</v>
      </c>
      <c r="G320" s="73">
        <f>VLOOKUP($B320,[1]work_database_aidandlevy2025!$E$4:$KG$334,286,FALSE)</f>
        <v>5928978</v>
      </c>
      <c r="H320" s="56">
        <f>VLOOKUP($B320,[1]work_database_aidandlevy2025!$E$4:$KG$334,287,FALSE)</f>
        <v>137542</v>
      </c>
      <c r="I320" s="73">
        <f t="shared" si="57"/>
        <v>6066520</v>
      </c>
      <c r="J320" s="59">
        <v>757.6</v>
      </c>
      <c r="K320" s="20">
        <f t="shared" si="54"/>
        <v>8017</v>
      </c>
      <c r="L320" s="20">
        <f t="shared" si="58"/>
        <v>8017</v>
      </c>
      <c r="M320" s="80">
        <f t="shared" si="59"/>
        <v>6073679.2000000002</v>
      </c>
      <c r="N320" s="20">
        <f t="shared" si="65"/>
        <v>0</v>
      </c>
      <c r="O320" s="80">
        <f t="shared" si="60"/>
        <v>6073679.2000000002</v>
      </c>
      <c r="P320" s="21">
        <f t="shared" si="66"/>
        <v>7159.2000000001863</v>
      </c>
      <c r="Q320" s="62">
        <f t="shared" si="67"/>
        <v>1.1801164423755606E-3</v>
      </c>
      <c r="R320" s="65">
        <f t="shared" si="68"/>
        <v>0</v>
      </c>
      <c r="S320" s="53">
        <f t="shared" si="69"/>
        <v>0</v>
      </c>
      <c r="U320" s="1">
        <f t="shared" si="61"/>
        <v>8017</v>
      </c>
      <c r="V320" s="2"/>
      <c r="W320" s="37"/>
    </row>
    <row r="321" spans="1:24" ht="14.4" x14ac:dyDescent="0.55000000000000004">
      <c r="A321" s="1">
        <f t="shared" si="62"/>
        <v>314</v>
      </c>
      <c r="B321" s="83">
        <v>6987</v>
      </c>
      <c r="C321" s="83">
        <v>6987</v>
      </c>
      <c r="D321" s="34" t="s">
        <v>330</v>
      </c>
      <c r="E321" s="46">
        <f>VLOOKUP($B321,[1]work_database_aidandlevy2025!$E$4:$KG$334,284,FALSE)</f>
        <v>578.79999999999995</v>
      </c>
      <c r="F321" s="56">
        <f>VLOOKUP($B321,[1]work_database_aidandlevy2025!$E$4:$KG$334,285,FALSE)</f>
        <v>7826</v>
      </c>
      <c r="G321" s="73">
        <f>VLOOKUP($B321,[1]work_database_aidandlevy2025!$E$4:$KG$334,286,FALSE)</f>
        <v>4529689</v>
      </c>
      <c r="H321" s="56">
        <f>VLOOKUP($B321,[1]work_database_aidandlevy2025!$E$4:$KG$334,287,FALSE)</f>
        <v>111001</v>
      </c>
      <c r="I321" s="73">
        <f t="shared" si="57"/>
        <v>4640690</v>
      </c>
      <c r="J321" s="59">
        <v>578.79999999999995</v>
      </c>
      <c r="K321" s="20">
        <f t="shared" si="54"/>
        <v>8017</v>
      </c>
      <c r="L321" s="20">
        <f t="shared" si="58"/>
        <v>8017</v>
      </c>
      <c r="M321" s="80">
        <f t="shared" si="59"/>
        <v>4640239.5999999996</v>
      </c>
      <c r="N321" s="20">
        <f t="shared" si="65"/>
        <v>0</v>
      </c>
      <c r="O321" s="80">
        <f t="shared" si="60"/>
        <v>4640239.5999999996</v>
      </c>
      <c r="P321" s="21">
        <f t="shared" si="66"/>
        <v>-450.40000000037253</v>
      </c>
      <c r="Q321" s="62">
        <f t="shared" si="67"/>
        <v>-9.7054532838946911E-5</v>
      </c>
      <c r="R321" s="65">
        <f t="shared" si="68"/>
        <v>0</v>
      </c>
      <c r="S321" s="53">
        <f t="shared" si="69"/>
        <v>0</v>
      </c>
      <c r="U321" s="1">
        <f t="shared" si="61"/>
        <v>8017</v>
      </c>
      <c r="V321" s="2"/>
      <c r="W321" s="37"/>
    </row>
    <row r="322" spans="1:24" ht="14.4" x14ac:dyDescent="0.55000000000000004">
      <c r="A322" s="1">
        <f t="shared" si="62"/>
        <v>315</v>
      </c>
      <c r="B322" s="83">
        <v>6990</v>
      </c>
      <c r="C322" s="83">
        <v>6990</v>
      </c>
      <c r="D322" s="35" t="s">
        <v>331</v>
      </c>
      <c r="E322" s="47">
        <f>VLOOKUP($B322,[1]work_database_aidandlevy2025!$E$4:$KG$334,284,FALSE)</f>
        <v>757.3</v>
      </c>
      <c r="F322" s="57">
        <f>VLOOKUP($B322,[1]work_database_aidandlevy2025!$E$4:$KG$334,285,FALSE)</f>
        <v>7826</v>
      </c>
      <c r="G322" s="74">
        <f>VLOOKUP($B322,[1]work_database_aidandlevy2025!$E$4:$KG$334,286,FALSE)</f>
        <v>5926630</v>
      </c>
      <c r="H322" s="57">
        <f>VLOOKUP($B322,[1]work_database_aidandlevy2025!$E$4:$KG$334,287,FALSE)</f>
        <v>204665</v>
      </c>
      <c r="I322" s="74">
        <f t="shared" si="57"/>
        <v>6131295</v>
      </c>
      <c r="J322" s="60">
        <v>757.3</v>
      </c>
      <c r="K322" s="22">
        <f t="shared" si="54"/>
        <v>8017</v>
      </c>
      <c r="L322" s="22">
        <f t="shared" si="58"/>
        <v>8017</v>
      </c>
      <c r="M322" s="81">
        <f t="shared" si="59"/>
        <v>6071274.0999999996</v>
      </c>
      <c r="N322" s="22">
        <f t="shared" si="65"/>
        <v>0</v>
      </c>
      <c r="O322" s="81">
        <f t="shared" si="60"/>
        <v>6071274.0999999996</v>
      </c>
      <c r="P322" s="23">
        <f t="shared" si="66"/>
        <v>-60020.900000000373</v>
      </c>
      <c r="Q322" s="63">
        <f t="shared" si="67"/>
        <v>-9.7892696404267565E-3</v>
      </c>
      <c r="R322" s="66">
        <f t="shared" si="68"/>
        <v>0</v>
      </c>
      <c r="S322" s="54">
        <f t="shared" si="69"/>
        <v>0</v>
      </c>
      <c r="U322" s="1">
        <f t="shared" si="61"/>
        <v>8017</v>
      </c>
      <c r="V322" s="2"/>
      <c r="W322" s="37"/>
    </row>
    <row r="323" spans="1:24" ht="14.4" x14ac:dyDescent="0.55000000000000004">
      <c r="A323" s="1">
        <f t="shared" si="62"/>
        <v>316</v>
      </c>
      <c r="B323" s="83">
        <v>6961</v>
      </c>
      <c r="C323" s="83">
        <v>6961</v>
      </c>
      <c r="D323" s="34" t="s">
        <v>332</v>
      </c>
      <c r="E323" s="46">
        <f>VLOOKUP($B323,[1]work_database_aidandlevy2025!$E$4:$KG$334,284,FALSE)</f>
        <v>3189.7</v>
      </c>
      <c r="F323" s="56">
        <f>VLOOKUP($B323,[1]work_database_aidandlevy2025!$E$4:$KG$334,285,FALSE)</f>
        <v>7846</v>
      </c>
      <c r="G323" s="73">
        <f>VLOOKUP($B323,[1]work_database_aidandlevy2025!$E$4:$KG$334,286,FALSE)</f>
        <v>25026386</v>
      </c>
      <c r="H323" s="56">
        <f>VLOOKUP($B323,[1]work_database_aidandlevy2025!$E$4:$KG$334,287,FALSE)</f>
        <v>0</v>
      </c>
      <c r="I323" s="73">
        <f t="shared" si="57"/>
        <v>25026386</v>
      </c>
      <c r="J323" s="59">
        <v>3189.7</v>
      </c>
      <c r="K323" s="20">
        <f t="shared" si="54"/>
        <v>8037</v>
      </c>
      <c r="L323" s="20">
        <f t="shared" si="58"/>
        <v>8037</v>
      </c>
      <c r="M323" s="80">
        <f t="shared" si="59"/>
        <v>25635618.899999999</v>
      </c>
      <c r="N323" s="20">
        <f t="shared" si="65"/>
        <v>0</v>
      </c>
      <c r="O323" s="80">
        <f t="shared" si="60"/>
        <v>25635618.899999999</v>
      </c>
      <c r="P323" s="21">
        <f t="shared" si="66"/>
        <v>609232.89999999851</v>
      </c>
      <c r="Q323" s="62">
        <f t="shared" si="67"/>
        <v>2.4343622766786963E-2</v>
      </c>
      <c r="R323" s="65">
        <f t="shared" si="68"/>
        <v>0</v>
      </c>
      <c r="S323" s="53">
        <f t="shared" si="69"/>
        <v>0</v>
      </c>
      <c r="U323" s="1">
        <f t="shared" si="61"/>
        <v>8037</v>
      </c>
      <c r="V323" s="2"/>
      <c r="W323" s="37"/>
    </row>
    <row r="324" spans="1:24" ht="14.4" x14ac:dyDescent="0.55000000000000004">
      <c r="A324" s="1">
        <f t="shared" si="62"/>
        <v>317</v>
      </c>
      <c r="B324" s="83">
        <v>6992</v>
      </c>
      <c r="C324" s="83">
        <v>6992</v>
      </c>
      <c r="D324" s="34" t="s">
        <v>333</v>
      </c>
      <c r="E324" s="46">
        <f>VLOOKUP($B324,[1]work_database_aidandlevy2025!$E$4:$KG$334,284,FALSE)</f>
        <v>532.9</v>
      </c>
      <c r="F324" s="56">
        <f>VLOOKUP($B324,[1]work_database_aidandlevy2025!$E$4:$KG$334,285,FALSE)</f>
        <v>7826</v>
      </c>
      <c r="G324" s="73">
        <f>VLOOKUP($B324,[1]work_database_aidandlevy2025!$E$4:$KG$334,286,FALSE)</f>
        <v>4170475</v>
      </c>
      <c r="H324" s="56">
        <f>VLOOKUP($B324,[1]work_database_aidandlevy2025!$E$4:$KG$334,287,FALSE)</f>
        <v>0</v>
      </c>
      <c r="I324" s="73">
        <f t="shared" si="57"/>
        <v>4170475</v>
      </c>
      <c r="J324" s="59">
        <v>532.9</v>
      </c>
      <c r="K324" s="20">
        <f t="shared" si="54"/>
        <v>8017</v>
      </c>
      <c r="L324" s="20">
        <f t="shared" si="58"/>
        <v>8017</v>
      </c>
      <c r="M324" s="80">
        <f t="shared" si="59"/>
        <v>4272259.3</v>
      </c>
      <c r="N324" s="20">
        <f t="shared" si="65"/>
        <v>0</v>
      </c>
      <c r="O324" s="80">
        <f t="shared" si="60"/>
        <v>4272259.3</v>
      </c>
      <c r="P324" s="21">
        <f t="shared" si="66"/>
        <v>101784.29999999981</v>
      </c>
      <c r="Q324" s="62">
        <f t="shared" si="67"/>
        <v>2.4405924984564065E-2</v>
      </c>
      <c r="R324" s="65">
        <f t="shared" si="68"/>
        <v>0</v>
      </c>
      <c r="S324" s="53">
        <f t="shared" si="69"/>
        <v>0</v>
      </c>
      <c r="U324" s="1">
        <f t="shared" si="61"/>
        <v>8017</v>
      </c>
      <c r="V324" s="2"/>
      <c r="W324" s="37"/>
    </row>
    <row r="325" spans="1:24" ht="14.4" x14ac:dyDescent="0.55000000000000004">
      <c r="A325" s="1">
        <f t="shared" si="62"/>
        <v>318</v>
      </c>
      <c r="B325" s="83">
        <v>7002</v>
      </c>
      <c r="C325" s="83">
        <v>7002</v>
      </c>
      <c r="D325" s="34" t="s">
        <v>334</v>
      </c>
      <c r="E325" s="46">
        <f>VLOOKUP($B325,[1]work_database_aidandlevy2025!$E$4:$KG$334,284,FALSE)</f>
        <v>192.7</v>
      </c>
      <c r="F325" s="56">
        <f>VLOOKUP($B325,[1]work_database_aidandlevy2025!$E$4:$KG$334,285,FALSE)</f>
        <v>7826</v>
      </c>
      <c r="G325" s="73">
        <f>VLOOKUP($B325,[1]work_database_aidandlevy2025!$E$4:$KG$334,286,FALSE)</f>
        <v>1508070</v>
      </c>
      <c r="H325" s="56">
        <f>VLOOKUP($B325,[1]work_database_aidandlevy2025!$E$4:$KG$334,287,FALSE)</f>
        <v>0</v>
      </c>
      <c r="I325" s="73">
        <f t="shared" si="57"/>
        <v>1508070</v>
      </c>
      <c r="J325" s="59">
        <v>192.7</v>
      </c>
      <c r="K325" s="20">
        <f t="shared" si="54"/>
        <v>8017</v>
      </c>
      <c r="L325" s="20">
        <f t="shared" si="58"/>
        <v>8017</v>
      </c>
      <c r="M325" s="80">
        <f t="shared" si="59"/>
        <v>1544875.9</v>
      </c>
      <c r="N325" s="20">
        <f t="shared" si="65"/>
        <v>0</v>
      </c>
      <c r="O325" s="80">
        <f t="shared" si="60"/>
        <v>1544875.9</v>
      </c>
      <c r="P325" s="21">
        <f t="shared" si="66"/>
        <v>36805.899999999907</v>
      </c>
      <c r="Q325" s="62">
        <f t="shared" si="67"/>
        <v>2.4405962587943468E-2</v>
      </c>
      <c r="R325" s="65">
        <f t="shared" si="68"/>
        <v>0</v>
      </c>
      <c r="S325" s="53">
        <f t="shared" si="69"/>
        <v>0</v>
      </c>
      <c r="U325" s="1">
        <f t="shared" si="61"/>
        <v>8017</v>
      </c>
      <c r="V325" s="2"/>
      <c r="W325" s="37"/>
    </row>
    <row r="326" spans="1:24" ht="14.4" x14ac:dyDescent="0.55000000000000004">
      <c r="A326" s="1">
        <f t="shared" si="62"/>
        <v>319</v>
      </c>
      <c r="B326" s="83">
        <v>7029</v>
      </c>
      <c r="C326" s="83">
        <v>7029</v>
      </c>
      <c r="D326" s="34" t="s">
        <v>335</v>
      </c>
      <c r="E326" s="46">
        <f>VLOOKUP($B326,[1]work_database_aidandlevy2025!$E$4:$KG$334,284,FALSE)</f>
        <v>1151</v>
      </c>
      <c r="F326" s="56">
        <f>VLOOKUP($B326,[1]work_database_aidandlevy2025!$E$4:$KG$334,285,FALSE)</f>
        <v>7826</v>
      </c>
      <c r="G326" s="73">
        <f>VLOOKUP($B326,[1]work_database_aidandlevy2025!$E$4:$KG$334,286,FALSE)</f>
        <v>9007726</v>
      </c>
      <c r="H326" s="56">
        <f>VLOOKUP($B326,[1]work_database_aidandlevy2025!$E$4:$KG$334,287,FALSE)</f>
        <v>0</v>
      </c>
      <c r="I326" s="73">
        <f t="shared" si="57"/>
        <v>9007726</v>
      </c>
      <c r="J326" s="59">
        <v>1151</v>
      </c>
      <c r="K326" s="20">
        <f t="shared" si="54"/>
        <v>8017</v>
      </c>
      <c r="L326" s="20">
        <f t="shared" si="58"/>
        <v>8017</v>
      </c>
      <c r="M326" s="80">
        <f t="shared" si="59"/>
        <v>9227567</v>
      </c>
      <c r="N326" s="20">
        <f t="shared" si="65"/>
        <v>0</v>
      </c>
      <c r="O326" s="80">
        <f t="shared" si="60"/>
        <v>9227567</v>
      </c>
      <c r="P326" s="21">
        <f t="shared" si="66"/>
        <v>219841</v>
      </c>
      <c r="Q326" s="62">
        <f t="shared" si="67"/>
        <v>2.4405826731408127E-2</v>
      </c>
      <c r="R326" s="65">
        <f t="shared" si="68"/>
        <v>0</v>
      </c>
      <c r="S326" s="53">
        <f t="shared" si="69"/>
        <v>0</v>
      </c>
      <c r="U326" s="1">
        <f t="shared" si="61"/>
        <v>8017</v>
      </c>
      <c r="V326" s="2"/>
      <c r="W326" s="37"/>
    </row>
    <row r="327" spans="1:24" ht="14.4" x14ac:dyDescent="0.55000000000000004">
      <c r="A327" s="1">
        <f t="shared" si="62"/>
        <v>320</v>
      </c>
      <c r="B327" s="83">
        <v>7038</v>
      </c>
      <c r="C327" s="83">
        <v>7038</v>
      </c>
      <c r="D327" s="35" t="s">
        <v>336</v>
      </c>
      <c r="E327" s="47">
        <f>VLOOKUP($B327,[1]work_database_aidandlevy2025!$E$4:$KG$334,284,FALSE)</f>
        <v>851.5</v>
      </c>
      <c r="F327" s="57">
        <f>VLOOKUP($B327,[1]work_database_aidandlevy2025!$E$4:$KG$334,285,FALSE)</f>
        <v>7826</v>
      </c>
      <c r="G327" s="74">
        <f>VLOOKUP($B327,[1]work_database_aidandlevy2025!$E$4:$KG$334,286,FALSE)</f>
        <v>6663839</v>
      </c>
      <c r="H327" s="57">
        <f>VLOOKUP($B327,[1]work_database_aidandlevy2025!$E$4:$KG$334,287,FALSE)</f>
        <v>0</v>
      </c>
      <c r="I327" s="74">
        <f t="shared" si="57"/>
        <v>6663839</v>
      </c>
      <c r="J327" s="60">
        <v>851.5</v>
      </c>
      <c r="K327" s="22">
        <f t="shared" si="54"/>
        <v>8017</v>
      </c>
      <c r="L327" s="22">
        <f t="shared" si="58"/>
        <v>8017</v>
      </c>
      <c r="M327" s="81">
        <f t="shared" si="59"/>
        <v>6826475.5</v>
      </c>
      <c r="N327" s="22">
        <f t="shared" si="65"/>
        <v>0</v>
      </c>
      <c r="O327" s="81">
        <f t="shared" si="60"/>
        <v>6826475.5</v>
      </c>
      <c r="P327" s="23">
        <f t="shared" si="66"/>
        <v>162636.5</v>
      </c>
      <c r="Q327" s="63">
        <f t="shared" si="67"/>
        <v>2.4405826731408127E-2</v>
      </c>
      <c r="R327" s="66">
        <f t="shared" si="68"/>
        <v>0</v>
      </c>
      <c r="S327" s="54">
        <f t="shared" si="69"/>
        <v>0</v>
      </c>
      <c r="U327" s="1">
        <f t="shared" si="61"/>
        <v>8017</v>
      </c>
      <c r="V327" s="2"/>
      <c r="W327" s="37"/>
    </row>
    <row r="328" spans="1:24" ht="14.4" x14ac:dyDescent="0.55000000000000004">
      <c r="A328" s="1">
        <f t="shared" si="62"/>
        <v>321</v>
      </c>
      <c r="B328" s="83">
        <v>7047</v>
      </c>
      <c r="C328" s="83">
        <v>7047</v>
      </c>
      <c r="D328" s="34" t="s">
        <v>337</v>
      </c>
      <c r="E328" s="46">
        <f>VLOOKUP($B328,[1]work_database_aidandlevy2025!$E$4:$KG$334,284,FALSE)</f>
        <v>316.60000000000002</v>
      </c>
      <c r="F328" s="56">
        <f>VLOOKUP($B328,[1]work_database_aidandlevy2025!$E$4:$KG$334,285,FALSE)</f>
        <v>7826</v>
      </c>
      <c r="G328" s="73">
        <f>VLOOKUP($B328,[1]work_database_aidandlevy2025!$E$4:$KG$334,286,FALSE)</f>
        <v>2477712</v>
      </c>
      <c r="H328" s="56">
        <f>VLOOKUP($B328,[1]work_database_aidandlevy2025!$E$4:$KG$334,287,FALSE)</f>
        <v>0</v>
      </c>
      <c r="I328" s="73">
        <f t="shared" si="57"/>
        <v>2477712</v>
      </c>
      <c r="J328" s="59">
        <v>316.60000000000002</v>
      </c>
      <c r="K328" s="20">
        <f t="shared" ref="K328:K332" si="70">ROUND(F328+$G$2,0)+T328</f>
        <v>8017</v>
      </c>
      <c r="L328" s="20">
        <f t="shared" si="58"/>
        <v>8017</v>
      </c>
      <c r="M328" s="80">
        <f t="shared" si="59"/>
        <v>2538182.2000000002</v>
      </c>
      <c r="N328" s="20">
        <f t="shared" si="65"/>
        <v>0</v>
      </c>
      <c r="O328" s="80">
        <f t="shared" ref="O328:O332" si="71">M328+N328</f>
        <v>2538182.2000000002</v>
      </c>
      <c r="P328" s="21">
        <f t="shared" si="66"/>
        <v>60470.200000000186</v>
      </c>
      <c r="Q328" s="62">
        <f t="shared" si="67"/>
        <v>2.4405661352086192E-2</v>
      </c>
      <c r="R328" s="65">
        <f t="shared" si="68"/>
        <v>0</v>
      </c>
      <c r="S328" s="53">
        <f t="shared" si="69"/>
        <v>0</v>
      </c>
      <c r="U328" s="1">
        <f t="shared" si="61"/>
        <v>8017</v>
      </c>
      <c r="V328" s="2"/>
      <c r="W328" s="37"/>
    </row>
    <row r="329" spans="1:24" ht="14.4" x14ac:dyDescent="0.55000000000000004">
      <c r="A329" s="1">
        <f t="shared" si="62"/>
        <v>322</v>
      </c>
      <c r="B329" s="83">
        <v>7056</v>
      </c>
      <c r="C329" s="83">
        <v>7056</v>
      </c>
      <c r="D329" s="34" t="s">
        <v>338</v>
      </c>
      <c r="E329" s="46">
        <f>VLOOKUP($B329,[1]work_database_aidandlevy2025!$E$4:$KG$334,284,FALSE)</f>
        <v>1667.8</v>
      </c>
      <c r="F329" s="56">
        <f>VLOOKUP($B329,[1]work_database_aidandlevy2025!$E$4:$KG$334,285,FALSE)</f>
        <v>7826</v>
      </c>
      <c r="G329" s="73">
        <f>VLOOKUP($B329,[1]work_database_aidandlevy2025!$E$4:$KG$334,286,FALSE)</f>
        <v>13052203</v>
      </c>
      <c r="H329" s="56">
        <f>VLOOKUP($B329,[1]work_database_aidandlevy2025!$E$4:$KG$334,287,FALSE)</f>
        <v>0</v>
      </c>
      <c r="I329" s="73">
        <f t="shared" ref="I329:I332" si="72">G329+H329</f>
        <v>13052203</v>
      </c>
      <c r="J329" s="59">
        <v>1667.8</v>
      </c>
      <c r="K329" s="20">
        <f t="shared" si="70"/>
        <v>8017</v>
      </c>
      <c r="L329" s="20">
        <f t="shared" ref="L329:L332" si="73">U329</f>
        <v>8017</v>
      </c>
      <c r="M329" s="80">
        <f t="shared" ref="M329:M332" si="74">J329*L329</f>
        <v>13370752.6</v>
      </c>
      <c r="N329" s="20">
        <f t="shared" si="65"/>
        <v>0</v>
      </c>
      <c r="O329" s="80">
        <f t="shared" si="71"/>
        <v>13370752.6</v>
      </c>
      <c r="P329" s="21">
        <f t="shared" si="66"/>
        <v>318549.59999999963</v>
      </c>
      <c r="Q329" s="62">
        <f t="shared" si="67"/>
        <v>2.4405811034351799E-2</v>
      </c>
      <c r="R329" s="65">
        <f t="shared" si="68"/>
        <v>0</v>
      </c>
      <c r="S329" s="53">
        <f t="shared" si="69"/>
        <v>0</v>
      </c>
      <c r="U329" s="1">
        <f t="shared" ref="U329:U332" si="75">IF(K329&lt;=7048,7048,K329)</f>
        <v>8017</v>
      </c>
      <c r="V329" s="2"/>
      <c r="W329" s="37"/>
    </row>
    <row r="330" spans="1:24" ht="14.4" x14ac:dyDescent="0.55000000000000004">
      <c r="A330" s="1">
        <f t="shared" ref="A330:A332" si="76">A329+1</f>
        <v>323</v>
      </c>
      <c r="B330" s="83">
        <v>7092</v>
      </c>
      <c r="C330" s="83">
        <v>7092</v>
      </c>
      <c r="D330" s="34" t="s">
        <v>339</v>
      </c>
      <c r="E330" s="46">
        <f>VLOOKUP($B330,[1]work_database_aidandlevy2025!$E$4:$KG$334,284,FALSE)</f>
        <v>507</v>
      </c>
      <c r="F330" s="56">
        <f>VLOOKUP($B330,[1]work_database_aidandlevy2025!$E$4:$KG$334,285,FALSE)</f>
        <v>7826</v>
      </c>
      <c r="G330" s="73">
        <f>VLOOKUP($B330,[1]work_database_aidandlevy2025!$E$4:$KG$334,286,FALSE)</f>
        <v>3967782</v>
      </c>
      <c r="H330" s="56">
        <f>VLOOKUP($B330,[1]work_database_aidandlevy2025!$E$4:$KG$334,287,FALSE)</f>
        <v>0</v>
      </c>
      <c r="I330" s="73">
        <f t="shared" si="72"/>
        <v>3967782</v>
      </c>
      <c r="J330" s="59">
        <v>507</v>
      </c>
      <c r="K330" s="20">
        <f t="shared" si="70"/>
        <v>8017</v>
      </c>
      <c r="L330" s="20">
        <f t="shared" si="73"/>
        <v>8017</v>
      </c>
      <c r="M330" s="80">
        <f t="shared" si="74"/>
        <v>4064619</v>
      </c>
      <c r="N330" s="20">
        <f t="shared" si="65"/>
        <v>0</v>
      </c>
      <c r="O330" s="80">
        <f t="shared" si="71"/>
        <v>4064619</v>
      </c>
      <c r="P330" s="21">
        <f t="shared" si="66"/>
        <v>96837</v>
      </c>
      <c r="Q330" s="62">
        <f t="shared" si="67"/>
        <v>2.4405826731408127E-2</v>
      </c>
      <c r="R330" s="65">
        <f t="shared" si="68"/>
        <v>0</v>
      </c>
      <c r="S330" s="53">
        <f t="shared" si="69"/>
        <v>0</v>
      </c>
      <c r="U330" s="1">
        <f t="shared" si="75"/>
        <v>8017</v>
      </c>
      <c r="V330" s="2"/>
      <c r="W330" s="37"/>
    </row>
    <row r="331" spans="1:24" ht="14.4" x14ac:dyDescent="0.55000000000000004">
      <c r="A331" s="1">
        <f t="shared" si="76"/>
        <v>324</v>
      </c>
      <c r="B331" s="83">
        <v>7098</v>
      </c>
      <c r="C331" s="83">
        <v>7098</v>
      </c>
      <c r="D331" s="34" t="s">
        <v>340</v>
      </c>
      <c r="E331" s="46">
        <f>VLOOKUP($B331,[1]work_database_aidandlevy2025!$E$4:$KG$334,284,FALSE)</f>
        <v>509.2</v>
      </c>
      <c r="F331" s="56">
        <f>VLOOKUP($B331,[1]work_database_aidandlevy2025!$E$4:$KG$334,285,FALSE)</f>
        <v>7826</v>
      </c>
      <c r="G331" s="73">
        <f>VLOOKUP($B331,[1]work_database_aidandlevy2025!$E$4:$KG$334,286,FALSE)</f>
        <v>3984999</v>
      </c>
      <c r="H331" s="56">
        <f>VLOOKUP($B331,[1]work_database_aidandlevy2025!$E$4:$KG$334,287,FALSE)</f>
        <v>0</v>
      </c>
      <c r="I331" s="73">
        <f t="shared" si="72"/>
        <v>3984999</v>
      </c>
      <c r="J331" s="59">
        <v>509.2</v>
      </c>
      <c r="K331" s="20">
        <f t="shared" si="70"/>
        <v>8017</v>
      </c>
      <c r="L331" s="20">
        <f t="shared" si="73"/>
        <v>8017</v>
      </c>
      <c r="M331" s="80">
        <f t="shared" si="74"/>
        <v>4082256.4</v>
      </c>
      <c r="N331" s="20">
        <f t="shared" si="65"/>
        <v>0</v>
      </c>
      <c r="O331" s="80">
        <f t="shared" si="71"/>
        <v>4082256.4</v>
      </c>
      <c r="P331" s="21">
        <f t="shared" si="66"/>
        <v>97257.399999999907</v>
      </c>
      <c r="Q331" s="62">
        <f t="shared" si="67"/>
        <v>2.440587814451143E-2</v>
      </c>
      <c r="R331" s="65">
        <f t="shared" si="68"/>
        <v>0</v>
      </c>
      <c r="S331" s="53">
        <f t="shared" si="69"/>
        <v>0</v>
      </c>
      <c r="U331" s="1">
        <f t="shared" si="75"/>
        <v>8017</v>
      </c>
      <c r="V331" s="2"/>
      <c r="W331" s="37"/>
    </row>
    <row r="332" spans="1:24" ht="14.4" x14ac:dyDescent="0.55000000000000004">
      <c r="A332" s="1">
        <f t="shared" si="76"/>
        <v>325</v>
      </c>
      <c r="B332" s="83">
        <v>7110</v>
      </c>
      <c r="C332" s="83">
        <v>7110</v>
      </c>
      <c r="D332" s="35" t="s">
        <v>341</v>
      </c>
      <c r="E332" s="47">
        <f>VLOOKUP($B332,[1]work_database_aidandlevy2025!$E$4:$KG$334,284,FALSE)</f>
        <v>1078.5999999999999</v>
      </c>
      <c r="F332" s="57">
        <f>VLOOKUP($B332,[1]work_database_aidandlevy2025!$E$4:$KG$334,285,FALSE)</f>
        <v>7883</v>
      </c>
      <c r="G332" s="74">
        <f>VLOOKUP($B332,[1]work_database_aidandlevy2025!$E$4:$KG$334,286,FALSE)</f>
        <v>8502604</v>
      </c>
      <c r="H332" s="57">
        <f>VLOOKUP($B332,[1]work_database_aidandlevy2025!$E$4:$KG$334,287,FALSE)</f>
        <v>0</v>
      </c>
      <c r="I332" s="74">
        <f t="shared" si="72"/>
        <v>8502604</v>
      </c>
      <c r="J332" s="60">
        <v>1078.5999999999999</v>
      </c>
      <c r="K332" s="22">
        <f t="shared" si="70"/>
        <v>8074</v>
      </c>
      <c r="L332" s="22">
        <f t="shared" si="73"/>
        <v>8074</v>
      </c>
      <c r="M332" s="81">
        <f t="shared" si="74"/>
        <v>8708616.3999999985</v>
      </c>
      <c r="N332" s="22">
        <f t="shared" si="65"/>
        <v>0</v>
      </c>
      <c r="O332" s="81">
        <f t="shared" si="71"/>
        <v>8708616.3999999985</v>
      </c>
      <c r="P332" s="23">
        <f t="shared" si="66"/>
        <v>206012.39999999851</v>
      </c>
      <c r="Q332" s="63">
        <f t="shared" si="67"/>
        <v>2.4229330214602315E-2</v>
      </c>
      <c r="R332" s="66">
        <f t="shared" si="68"/>
        <v>0</v>
      </c>
      <c r="S332" s="54">
        <f t="shared" si="69"/>
        <v>0</v>
      </c>
      <c r="U332" s="1">
        <f t="shared" si="75"/>
        <v>8074</v>
      </c>
      <c r="V332" s="2"/>
      <c r="W332" s="37"/>
    </row>
    <row r="333" spans="1:24" x14ac:dyDescent="0.4">
      <c r="G333" s="75"/>
      <c r="I333" s="75"/>
      <c r="M333" s="75"/>
      <c r="O333" s="75"/>
      <c r="Q333" s="4"/>
    </row>
    <row r="334" spans="1:24" x14ac:dyDescent="0.4">
      <c r="D334" s="8" t="s">
        <v>11</v>
      </c>
      <c r="E334" s="17">
        <f t="shared" ref="E334:S334" si="77">MIN(E$8:E$332)</f>
        <v>87</v>
      </c>
      <c r="F334" s="9">
        <f t="shared" si="77"/>
        <v>7826</v>
      </c>
      <c r="G334" s="76">
        <f t="shared" si="77"/>
        <v>680862</v>
      </c>
      <c r="H334" s="10">
        <f t="shared" si="77"/>
        <v>0</v>
      </c>
      <c r="I334" s="76">
        <f t="shared" si="77"/>
        <v>863671</v>
      </c>
      <c r="J334" s="17">
        <f t="shared" si="77"/>
        <v>87</v>
      </c>
      <c r="K334" s="9">
        <f t="shared" si="77"/>
        <v>8017</v>
      </c>
      <c r="L334" s="9">
        <f t="shared" si="77"/>
        <v>8017</v>
      </c>
      <c r="M334" s="76">
        <f t="shared" si="77"/>
        <v>697479</v>
      </c>
      <c r="N334" s="10">
        <f t="shared" si="77"/>
        <v>0</v>
      </c>
      <c r="O334" s="76">
        <f t="shared" si="77"/>
        <v>697479</v>
      </c>
      <c r="P334" s="9">
        <f t="shared" si="77"/>
        <v>-166192</v>
      </c>
      <c r="Q334" s="24">
        <f t="shared" si="77"/>
        <v>-0.19242512484499305</v>
      </c>
      <c r="R334" s="64">
        <f t="shared" si="77"/>
        <v>0</v>
      </c>
      <c r="S334" s="24">
        <f t="shared" si="77"/>
        <v>0</v>
      </c>
      <c r="V334" s="9"/>
      <c r="W334" s="9"/>
      <c r="X334" s="9"/>
    </row>
    <row r="335" spans="1:24" x14ac:dyDescent="0.4">
      <c r="D335" s="11" t="s">
        <v>12</v>
      </c>
      <c r="E335" s="18">
        <f t="shared" ref="E335:S335" si="78">MAX(E$8:E$332)</f>
        <v>30801.7</v>
      </c>
      <c r="F335" s="12">
        <f t="shared" si="78"/>
        <v>7966</v>
      </c>
      <c r="G335" s="77">
        <f t="shared" si="78"/>
        <v>242070560</v>
      </c>
      <c r="H335" s="13">
        <f t="shared" si="78"/>
        <v>1337399</v>
      </c>
      <c r="I335" s="77">
        <f t="shared" si="78"/>
        <v>242070560</v>
      </c>
      <c r="J335" s="18">
        <f t="shared" si="78"/>
        <v>30801.7</v>
      </c>
      <c r="K335" s="12">
        <f t="shared" si="78"/>
        <v>8157</v>
      </c>
      <c r="L335" s="12">
        <f t="shared" si="78"/>
        <v>8157</v>
      </c>
      <c r="M335" s="77">
        <f t="shared" si="78"/>
        <v>247953685</v>
      </c>
      <c r="N335" s="13">
        <f t="shared" si="78"/>
        <v>0</v>
      </c>
      <c r="O335" s="77">
        <f t="shared" si="78"/>
        <v>247953685</v>
      </c>
      <c r="P335" s="12">
        <f t="shared" si="78"/>
        <v>5883125</v>
      </c>
      <c r="Q335" s="25">
        <f t="shared" si="78"/>
        <v>2.4406064295446006E-2</v>
      </c>
      <c r="R335" s="65">
        <f t="shared" si="78"/>
        <v>0</v>
      </c>
      <c r="S335" s="25">
        <f t="shared" si="78"/>
        <v>0</v>
      </c>
      <c r="V335" s="12"/>
      <c r="W335" s="12"/>
      <c r="X335" s="12"/>
    </row>
    <row r="336" spans="1:24" x14ac:dyDescent="0.4">
      <c r="D336" s="11" t="s">
        <v>13</v>
      </c>
      <c r="E336" s="18">
        <f t="shared" ref="E336:S336" si="79">AVERAGE(E$8:E$332)</f>
        <v>1488.303692307692</v>
      </c>
      <c r="F336" s="12">
        <f t="shared" si="79"/>
        <v>7841.64</v>
      </c>
      <c r="G336" s="77">
        <f t="shared" si="79"/>
        <v>11663064.44923077</v>
      </c>
      <c r="H336" s="13">
        <f t="shared" si="79"/>
        <v>47652.24923076923</v>
      </c>
      <c r="I336" s="77">
        <f t="shared" si="79"/>
        <v>11710716.698461538</v>
      </c>
      <c r="J336" s="18">
        <f t="shared" si="79"/>
        <v>1488.303692307692</v>
      </c>
      <c r="K336" s="12">
        <f t="shared" si="79"/>
        <v>8032.64</v>
      </c>
      <c r="L336" s="12">
        <f t="shared" si="79"/>
        <v>8032.64</v>
      </c>
      <c r="M336" s="77">
        <f t="shared" si="79"/>
        <v>11947330.447384618</v>
      </c>
      <c r="N336" s="13">
        <f t="shared" si="79"/>
        <v>0</v>
      </c>
      <c r="O336" s="77">
        <f t="shared" si="79"/>
        <v>11947330.447384618</v>
      </c>
      <c r="P336" s="12">
        <f t="shared" si="79"/>
        <v>236613.74892307693</v>
      </c>
      <c r="Q336" s="25">
        <f t="shared" si="79"/>
        <v>1.4068584867504424E-2</v>
      </c>
      <c r="R336" s="65">
        <f t="shared" si="79"/>
        <v>0</v>
      </c>
      <c r="S336" s="25">
        <f t="shared" si="79"/>
        <v>0</v>
      </c>
      <c r="V336" s="12"/>
      <c r="W336" s="12"/>
      <c r="X336" s="12"/>
    </row>
    <row r="337" spans="4:24" x14ac:dyDescent="0.4">
      <c r="D337" s="11" t="s">
        <v>14</v>
      </c>
      <c r="E337" s="18">
        <f t="shared" ref="E337:S337" si="80">MEDIAN(E$8:E$332)</f>
        <v>675.5</v>
      </c>
      <c r="F337" s="12">
        <f t="shared" si="80"/>
        <v>7826</v>
      </c>
      <c r="G337" s="77">
        <f t="shared" si="80"/>
        <v>5306581</v>
      </c>
      <c r="H337" s="13">
        <f t="shared" si="80"/>
        <v>0</v>
      </c>
      <c r="I337" s="77">
        <f t="shared" si="80"/>
        <v>5313120</v>
      </c>
      <c r="J337" s="18">
        <f t="shared" si="80"/>
        <v>675.5</v>
      </c>
      <c r="K337" s="12">
        <f t="shared" si="80"/>
        <v>8017</v>
      </c>
      <c r="L337" s="12">
        <f t="shared" si="80"/>
        <v>8017</v>
      </c>
      <c r="M337" s="77">
        <f t="shared" si="80"/>
        <v>5435009.2000000002</v>
      </c>
      <c r="N337" s="13">
        <f t="shared" si="80"/>
        <v>0</v>
      </c>
      <c r="O337" s="77">
        <f t="shared" si="80"/>
        <v>5435009.2000000002</v>
      </c>
      <c r="P337" s="12">
        <f t="shared" si="80"/>
        <v>107112.59999999963</v>
      </c>
      <c r="Q337" s="25">
        <f t="shared" si="80"/>
        <v>2.4284751026746369E-2</v>
      </c>
      <c r="R337" s="65">
        <f t="shared" si="80"/>
        <v>0</v>
      </c>
      <c r="S337" s="25">
        <f t="shared" si="80"/>
        <v>0</v>
      </c>
      <c r="V337" s="12"/>
      <c r="W337" s="12"/>
      <c r="X337" s="12"/>
    </row>
    <row r="338" spans="4:24" x14ac:dyDescent="0.4">
      <c r="D338" s="11" t="s">
        <v>15</v>
      </c>
      <c r="E338" s="18">
        <f t="shared" ref="E338:S338" si="81">COUNTIF(E$8:E$332,"&gt;0")</f>
        <v>325</v>
      </c>
      <c r="F338" s="28">
        <f t="shared" si="81"/>
        <v>325</v>
      </c>
      <c r="G338" s="27">
        <f t="shared" si="81"/>
        <v>325</v>
      </c>
      <c r="H338" s="13">
        <f t="shared" si="81"/>
        <v>140</v>
      </c>
      <c r="I338" s="27">
        <f t="shared" si="81"/>
        <v>325</v>
      </c>
      <c r="J338" s="27">
        <f t="shared" si="81"/>
        <v>325</v>
      </c>
      <c r="K338" s="28">
        <f t="shared" si="81"/>
        <v>325</v>
      </c>
      <c r="L338" s="28">
        <f t="shared" si="81"/>
        <v>325</v>
      </c>
      <c r="M338" s="27">
        <f t="shared" si="81"/>
        <v>325</v>
      </c>
      <c r="N338" s="27">
        <f t="shared" si="81"/>
        <v>0</v>
      </c>
      <c r="O338" s="27">
        <f t="shared" si="81"/>
        <v>325</v>
      </c>
      <c r="P338" s="28">
        <f t="shared" si="81"/>
        <v>281</v>
      </c>
      <c r="Q338" s="27">
        <f t="shared" si="81"/>
        <v>281</v>
      </c>
      <c r="R338" s="27">
        <f t="shared" si="81"/>
        <v>0</v>
      </c>
      <c r="S338" s="27">
        <f t="shared" si="81"/>
        <v>0</v>
      </c>
      <c r="V338" s="28"/>
      <c r="W338" s="28"/>
      <c r="X338" s="28"/>
    </row>
    <row r="339" spans="4:24" x14ac:dyDescent="0.4">
      <c r="D339" s="14" t="s">
        <v>16</v>
      </c>
      <c r="E339" s="19">
        <f>SUM(E$8:E$332)</f>
        <v>483698.6999999999</v>
      </c>
      <c r="F339" s="15"/>
      <c r="G339" s="78">
        <f>SUM(G$8:G$332)</f>
        <v>3790495946</v>
      </c>
      <c r="H339" s="16">
        <f>SUM(H$8:H$332)</f>
        <v>15486981</v>
      </c>
      <c r="I339" s="78">
        <f>SUM(I$8:I$332)</f>
        <v>3805982927</v>
      </c>
      <c r="J339" s="19">
        <f>SUM(J$8:J$332)</f>
        <v>483698.6999999999</v>
      </c>
      <c r="K339" s="15"/>
      <c r="L339" s="15"/>
      <c r="M339" s="78">
        <f>SUM(M$8:M$332)</f>
        <v>3882882395.400001</v>
      </c>
      <c r="N339" s="16">
        <f>SUM(N$8:N$332)</f>
        <v>0</v>
      </c>
      <c r="O339" s="78">
        <f>SUM(O$8:O$332)</f>
        <v>3882882395.400001</v>
      </c>
      <c r="P339" s="15">
        <f>SUM(P$8:P$332)</f>
        <v>76899468.400000006</v>
      </c>
      <c r="Q339" s="26"/>
      <c r="R339" s="67">
        <f>SUM(R$8:R$332)</f>
        <v>0</v>
      </c>
      <c r="S339" s="26"/>
      <c r="V339" s="15"/>
      <c r="W339" s="15"/>
      <c r="X339" s="15"/>
    </row>
    <row r="341" spans="4:24" x14ac:dyDescent="0.4">
      <c r="D341" s="2" t="s">
        <v>379</v>
      </c>
    </row>
  </sheetData>
  <sortState ref="A7:W339">
    <sortCondition ref="D7:D339"/>
  </sortState>
  <mergeCells count="2">
    <mergeCell ref="J6:S6"/>
    <mergeCell ref="D3:S3"/>
  </mergeCells>
  <conditionalFormatting sqref="Q8:Q91 Q93:Q3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70" fitToHeight="0" orientation="landscape" r:id="rId1"/>
  <headerFooter>
    <oddFooter xml:space="preserve">&amp;LISFIS&amp;CPage &amp;P&amp;R1/24/2019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12</xdr:col>
                    <xdr:colOff>956310</xdr:colOff>
                    <xdr:row>3</xdr:row>
                    <xdr:rowOff>76200</xdr:rowOff>
                  </from>
                  <to>
                    <xdr:col>13</xdr:col>
                    <xdr:colOff>857250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abSelected="1" topLeftCell="D3" zoomScale="115" zoomScaleNormal="115" workbookViewId="0">
      <selection activeCell="F11" sqref="F11"/>
    </sheetView>
  </sheetViews>
  <sheetFormatPr defaultRowHeight="14.4" x14ac:dyDescent="0.55000000000000004"/>
  <cols>
    <col min="1" max="1" width="3.68359375" style="92" hidden="1" customWidth="1"/>
    <col min="2" max="2" width="5.83984375" style="92" hidden="1" customWidth="1"/>
    <col min="3" max="3" width="1.83984375" style="92" hidden="1" customWidth="1"/>
    <col min="4" max="4" width="50.3671875" style="92" customWidth="1"/>
    <col min="5" max="5" width="16.47265625" style="92" customWidth="1"/>
    <col min="6" max="6" width="16.83984375" style="92" customWidth="1"/>
    <col min="7" max="7" width="18.1015625" style="92" customWidth="1"/>
    <col min="8" max="8" width="15.1015625" style="92" customWidth="1"/>
    <col min="9" max="9" width="8.83984375" style="92"/>
    <col min="10" max="10" width="13.15625" style="92" bestFit="1" customWidth="1"/>
    <col min="11" max="20" width="8.83984375" style="92"/>
    <col min="21" max="21" width="8.89453125" style="92" bestFit="1" customWidth="1"/>
    <col min="22" max="16384" width="8.83984375" style="92"/>
  </cols>
  <sheetData>
    <row r="1" spans="1:21" ht="24.9" hidden="1" customHeight="1" x14ac:dyDescent="0.55000000000000004">
      <c r="A1" s="92">
        <v>1</v>
      </c>
      <c r="B1" s="92">
        <f>VLOOKUP(A1,'FY2025 RPDC '!A8:B332,2,FALSE)</f>
        <v>18</v>
      </c>
      <c r="F1" s="92">
        <v>26</v>
      </c>
      <c r="G1" s="92">
        <f>VLOOKUP(F1,Sheet1!A1:C100,3,FALSE)</f>
        <v>191</v>
      </c>
    </row>
    <row r="2" spans="1:21" ht="9.3000000000000007" hidden="1" customHeight="1" x14ac:dyDescent="0.55000000000000004"/>
    <row r="3" spans="1:21" ht="9.6" customHeight="1" x14ac:dyDescent="0.55000000000000004"/>
    <row r="4" spans="1:21" ht="25.8" x14ac:dyDescent="0.95">
      <c r="D4" s="89" t="s">
        <v>351</v>
      </c>
      <c r="E4" s="88"/>
      <c r="F4" s="88"/>
      <c r="G4" s="88"/>
      <c r="H4" s="88"/>
    </row>
    <row r="6" spans="1:21" ht="18.3" x14ac:dyDescent="0.7">
      <c r="A6" s="90"/>
      <c r="B6" s="93"/>
      <c r="C6" s="93"/>
      <c r="D6" s="94" t="s">
        <v>350</v>
      </c>
      <c r="E6" s="94" t="s">
        <v>349</v>
      </c>
      <c r="G6" s="94"/>
      <c r="H6" s="94"/>
      <c r="I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0"/>
    </row>
    <row r="7" spans="1:21" ht="25.5" customHeight="1" x14ac:dyDescent="0.6">
      <c r="A7" s="90"/>
      <c r="B7" s="93"/>
      <c r="C7" s="93"/>
      <c r="D7" s="90"/>
      <c r="E7" s="96"/>
      <c r="F7" s="144" t="s">
        <v>385</v>
      </c>
      <c r="G7" s="145"/>
      <c r="H7" s="146"/>
      <c r="I7" s="98"/>
      <c r="J7" s="97"/>
      <c r="K7" s="96"/>
      <c r="L7" s="96"/>
      <c r="M7" s="96"/>
      <c r="N7" s="96"/>
      <c r="O7" s="96"/>
      <c r="P7" s="96"/>
      <c r="Q7" s="96"/>
      <c r="R7" s="90"/>
      <c r="S7" s="90"/>
      <c r="T7" s="95"/>
      <c r="U7" s="90"/>
    </row>
    <row r="8" spans="1:21" hidden="1" x14ac:dyDescent="0.55000000000000004">
      <c r="A8" s="90"/>
      <c r="B8" s="93"/>
      <c r="C8" s="93"/>
      <c r="D8" s="90"/>
      <c r="E8" s="99"/>
      <c r="F8" s="142" t="s">
        <v>375</v>
      </c>
      <c r="G8" s="143"/>
      <c r="H8" s="100"/>
      <c r="I8" s="101"/>
      <c r="J8" s="102"/>
      <c r="K8" s="103"/>
      <c r="L8" s="103"/>
      <c r="M8" s="90"/>
      <c r="N8" s="90"/>
      <c r="O8" s="90"/>
      <c r="P8" s="104"/>
      <c r="Q8" s="104"/>
      <c r="R8" s="90"/>
      <c r="S8" s="90"/>
      <c r="T8" s="95"/>
      <c r="U8" s="90"/>
    </row>
    <row r="9" spans="1:21" x14ac:dyDescent="0.55000000000000004">
      <c r="A9" s="90"/>
      <c r="B9" s="93"/>
      <c r="C9" s="93"/>
      <c r="D9" s="90"/>
      <c r="F9" s="105"/>
      <c r="G9" s="105"/>
      <c r="H9" s="105"/>
      <c r="I9" s="105"/>
      <c r="J9" s="106"/>
      <c r="K9" s="107"/>
      <c r="L9" s="107"/>
      <c r="M9" s="107"/>
      <c r="N9" s="107"/>
      <c r="O9" s="107"/>
      <c r="P9" s="107"/>
      <c r="Q9" s="107"/>
      <c r="R9" s="107"/>
      <c r="S9" s="107"/>
      <c r="T9" s="95"/>
      <c r="U9" s="90"/>
    </row>
    <row r="10" spans="1:21" ht="36.9" thickBot="1" x14ac:dyDescent="0.75">
      <c r="A10" s="108" t="s">
        <v>22</v>
      </c>
      <c r="B10" s="109" t="s">
        <v>23</v>
      </c>
      <c r="C10" s="109" t="s">
        <v>24</v>
      </c>
      <c r="D10" s="128"/>
      <c r="E10" s="129" t="s">
        <v>377</v>
      </c>
      <c r="F10" s="130" t="s">
        <v>381</v>
      </c>
      <c r="G10" s="131" t="s">
        <v>347</v>
      </c>
      <c r="H10" s="131" t="s">
        <v>348</v>
      </c>
      <c r="J10" s="110"/>
      <c r="K10" s="111"/>
      <c r="L10" s="111"/>
      <c r="M10" s="111"/>
      <c r="N10" s="111"/>
      <c r="O10" s="111"/>
      <c r="P10" s="111"/>
      <c r="Q10" s="111"/>
      <c r="R10" s="111"/>
      <c r="S10" s="111"/>
      <c r="T10" s="112"/>
      <c r="U10" s="108"/>
    </row>
    <row r="11" spans="1:21" s="113" customFormat="1" ht="18.600000000000001" thickTop="1" x14ac:dyDescent="0.7">
      <c r="A11" s="113">
        <v>1</v>
      </c>
      <c r="B11" s="114">
        <f>B1</f>
        <v>18</v>
      </c>
      <c r="C11" s="114">
        <v>18</v>
      </c>
      <c r="D11" s="115" t="s">
        <v>5</v>
      </c>
      <c r="E11" s="116">
        <f>VLOOKUP($B11,'FY2025 RPDC '!$B$8:$J$332,4,FALSE)</f>
        <v>284.39999999999998</v>
      </c>
      <c r="F11" s="148"/>
      <c r="G11" s="117">
        <f>F11-E11</f>
        <v>-284.39999999999998</v>
      </c>
      <c r="H11" s="118">
        <f>G11/E11</f>
        <v>-1</v>
      </c>
      <c r="J11" s="149"/>
      <c r="K11" s="119"/>
      <c r="L11" s="120"/>
      <c r="M11" s="119"/>
      <c r="N11" s="119"/>
      <c r="O11" s="119"/>
      <c r="P11" s="121"/>
      <c r="Q11" s="122"/>
      <c r="R11" s="123"/>
      <c r="S11" s="122"/>
      <c r="T11" s="124"/>
    </row>
    <row r="12" spans="1:21" s="113" customFormat="1" ht="18.3" x14ac:dyDescent="0.7">
      <c r="D12" s="115" t="s">
        <v>6</v>
      </c>
      <c r="E12" s="125">
        <f>VLOOKUP($B11,'FY2025 RPDC '!$B$8:$J$332,5,FALSE)</f>
        <v>7826</v>
      </c>
      <c r="F12" s="132">
        <f>ROUND(E12+$G$1,0)+T11</f>
        <v>8017</v>
      </c>
      <c r="G12" s="126">
        <f t="shared" ref="G12:G15" si="0">F12-E12</f>
        <v>191</v>
      </c>
      <c r="H12" s="118">
        <f t="shared" ref="H12:H15" si="1">G12/E12</f>
        <v>2.4405826731408127E-2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</row>
    <row r="13" spans="1:21" s="113" customFormat="1" ht="18.3" x14ac:dyDescent="0.7">
      <c r="D13" s="115" t="s">
        <v>9</v>
      </c>
      <c r="E13" s="125">
        <f>VLOOKUP($B11,'FY2025 RPDC '!$B$8:$J$332,6,FALSE)</f>
        <v>2225714</v>
      </c>
      <c r="F13" s="132">
        <f>F11*F12</f>
        <v>0</v>
      </c>
      <c r="G13" s="126">
        <f t="shared" si="0"/>
        <v>-2225714</v>
      </c>
      <c r="H13" s="118">
        <f t="shared" si="1"/>
        <v>-1</v>
      </c>
    </row>
    <row r="14" spans="1:21" s="113" customFormat="1" ht="18.3" x14ac:dyDescent="0.7">
      <c r="D14" s="115" t="s">
        <v>7</v>
      </c>
      <c r="E14" s="127">
        <f>VLOOKUP($B11,'FY2025 RPDC '!$B$8:$J$332,7,FALSE)</f>
        <v>136273</v>
      </c>
      <c r="F14" s="132">
        <f>MAX((E13*1.01)-F13,0)</f>
        <v>2247971.14</v>
      </c>
      <c r="G14" s="126">
        <f t="shared" si="0"/>
        <v>2111698.14</v>
      </c>
      <c r="H14" s="118">
        <f>IFERROR(G14/E14,"")</f>
        <v>15.496086091889076</v>
      </c>
    </row>
    <row r="15" spans="1:21" s="113" customFormat="1" ht="18.3" x14ac:dyDescent="0.7">
      <c r="D15" s="115" t="s">
        <v>8</v>
      </c>
      <c r="E15" s="127">
        <f>E13+E14</f>
        <v>2361987</v>
      </c>
      <c r="F15" s="133">
        <f>F13+F14</f>
        <v>2247971.14</v>
      </c>
      <c r="G15" s="126">
        <f t="shared" si="0"/>
        <v>-114015.85999999987</v>
      </c>
      <c r="H15" s="118">
        <f t="shared" si="1"/>
        <v>-4.8271163219780581E-2</v>
      </c>
    </row>
    <row r="17" spans="4:8" ht="36.6" x14ac:dyDescent="0.7">
      <c r="D17" s="137" t="s">
        <v>376</v>
      </c>
      <c r="E17" s="138">
        <f>E14/VLOOKUP(B1,Valuations!A4:C331,3,FALSE)*1000</f>
        <v>0.72073750614467158</v>
      </c>
      <c r="F17" s="138">
        <f>F14/VLOOKUP(B1,Valuations!A4:C331,3,FALSE)*1000</f>
        <v>11.889347951015935</v>
      </c>
      <c r="G17" s="136" t="s">
        <v>374</v>
      </c>
    </row>
    <row r="21" spans="4:8" ht="18.3" customHeight="1" x14ac:dyDescent="0.55000000000000004">
      <c r="D21" s="154" t="s">
        <v>383</v>
      </c>
      <c r="E21" s="154"/>
      <c r="F21" s="154"/>
      <c r="G21" s="141"/>
      <c r="H21" s="141"/>
    </row>
    <row r="22" spans="4:8" x14ac:dyDescent="0.55000000000000004">
      <c r="D22" s="154"/>
      <c r="E22" s="154"/>
      <c r="F22" s="154"/>
    </row>
    <row r="23" spans="4:8" x14ac:dyDescent="0.55000000000000004">
      <c r="G23" s="139"/>
      <c r="H23" s="91" t="s">
        <v>386</v>
      </c>
    </row>
  </sheetData>
  <mergeCells count="1">
    <mergeCell ref="D21:F22"/>
  </mergeCells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45720</xdr:colOff>
                    <xdr:row>6</xdr:row>
                    <xdr:rowOff>49530</xdr:rowOff>
                  </from>
                  <to>
                    <xdr:col>3</xdr:col>
                    <xdr:colOff>2655570</xdr:colOff>
                    <xdr:row>6</xdr:row>
                    <xdr:rowOff>316230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129540</xdr:colOff>
                    <xdr:row>6</xdr:row>
                    <xdr:rowOff>7620</xdr:rowOff>
                  </from>
                  <to>
                    <xdr:col>4</xdr:col>
                    <xdr:colOff>1127760</xdr:colOff>
                    <xdr:row>6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workbookViewId="0">
      <selection activeCell="C16" sqref="C16"/>
    </sheetView>
  </sheetViews>
  <sheetFormatPr defaultRowHeight="14.4" x14ac:dyDescent="0.55000000000000004"/>
  <cols>
    <col min="1" max="2" width="8.83984375" style="134"/>
    <col min="3" max="3" width="11.578125" style="134" bestFit="1" customWidth="1"/>
    <col min="4" max="4" width="11.68359375" style="134" bestFit="1" customWidth="1"/>
    <col min="5" max="5" width="11.578125" style="134" bestFit="1" customWidth="1"/>
    <col min="6" max="6" width="9.68359375" style="134" bestFit="1" customWidth="1"/>
  </cols>
  <sheetData>
    <row r="1" spans="1:5" x14ac:dyDescent="0.55000000000000004">
      <c r="A1" s="134" t="s">
        <v>384</v>
      </c>
    </row>
    <row r="3" spans="1:5" ht="28.8" x14ac:dyDescent="0.55000000000000004">
      <c r="C3" s="135" t="s">
        <v>353</v>
      </c>
      <c r="D3" s="135" t="s">
        <v>354</v>
      </c>
      <c r="E3" s="134" t="s">
        <v>355</v>
      </c>
    </row>
    <row r="4" spans="1:5" x14ac:dyDescent="0.55000000000000004">
      <c r="A4" s="134">
        <v>9</v>
      </c>
      <c r="B4" s="134" t="s">
        <v>1</v>
      </c>
      <c r="C4" s="134">
        <v>503028295</v>
      </c>
      <c r="D4" s="134">
        <v>2566296</v>
      </c>
      <c r="E4" s="134">
        <v>505594591</v>
      </c>
    </row>
    <row r="5" spans="1:5" x14ac:dyDescent="0.55000000000000004">
      <c r="A5" s="134">
        <v>441</v>
      </c>
      <c r="B5" s="134" t="s">
        <v>356</v>
      </c>
      <c r="C5" s="134">
        <v>602786005</v>
      </c>
      <c r="D5" s="134">
        <v>15473926</v>
      </c>
      <c r="E5" s="134">
        <v>618259931</v>
      </c>
    </row>
    <row r="6" spans="1:5" x14ac:dyDescent="0.55000000000000004">
      <c r="A6" s="134">
        <v>18</v>
      </c>
      <c r="B6" s="134" t="s">
        <v>27</v>
      </c>
      <c r="C6" s="134">
        <v>189074384</v>
      </c>
      <c r="D6" s="134">
        <v>165655476</v>
      </c>
      <c r="E6" s="134">
        <v>354729860</v>
      </c>
    </row>
    <row r="7" spans="1:5" x14ac:dyDescent="0.55000000000000004">
      <c r="A7" s="134">
        <v>27</v>
      </c>
      <c r="B7" s="134" t="s">
        <v>28</v>
      </c>
      <c r="C7" s="134">
        <v>718780451</v>
      </c>
      <c r="D7" s="134">
        <v>41508185</v>
      </c>
      <c r="E7" s="134">
        <v>760288636</v>
      </c>
    </row>
    <row r="8" spans="1:5" x14ac:dyDescent="0.55000000000000004">
      <c r="A8" s="134">
        <v>63</v>
      </c>
      <c r="B8" s="134" t="s">
        <v>30</v>
      </c>
      <c r="C8" s="134">
        <v>249089404</v>
      </c>
      <c r="D8" s="134">
        <v>0</v>
      </c>
      <c r="E8" s="134">
        <v>249089404</v>
      </c>
    </row>
    <row r="9" spans="1:5" x14ac:dyDescent="0.55000000000000004">
      <c r="A9" s="134">
        <v>72</v>
      </c>
      <c r="B9" s="134" t="s">
        <v>31</v>
      </c>
      <c r="C9" s="134">
        <v>197649188</v>
      </c>
      <c r="D9" s="134">
        <v>0</v>
      </c>
      <c r="E9" s="134">
        <v>197649188</v>
      </c>
    </row>
    <row r="10" spans="1:5" x14ac:dyDescent="0.55000000000000004">
      <c r="A10" s="134">
        <v>81</v>
      </c>
      <c r="B10" s="134" t="s">
        <v>32</v>
      </c>
      <c r="C10" s="134">
        <v>361100983</v>
      </c>
      <c r="D10" s="134">
        <v>0</v>
      </c>
      <c r="E10" s="134">
        <v>361100983</v>
      </c>
    </row>
    <row r="11" spans="1:5" x14ac:dyDescent="0.55000000000000004">
      <c r="A11" s="134">
        <v>99</v>
      </c>
      <c r="B11" s="134" t="s">
        <v>33</v>
      </c>
      <c r="C11" s="134">
        <v>266369960</v>
      </c>
      <c r="D11" s="134">
        <v>3549611</v>
      </c>
      <c r="E11" s="134">
        <v>269919571</v>
      </c>
    </row>
    <row r="12" spans="1:5" x14ac:dyDescent="0.55000000000000004">
      <c r="A12" s="134">
        <v>108</v>
      </c>
      <c r="B12" s="134" t="s">
        <v>34</v>
      </c>
      <c r="C12" s="134">
        <v>162763591</v>
      </c>
      <c r="D12" s="134">
        <v>0</v>
      </c>
      <c r="E12" s="134">
        <v>162763591</v>
      </c>
    </row>
    <row r="13" spans="1:5" x14ac:dyDescent="0.55000000000000004">
      <c r="A13" s="134">
        <v>126</v>
      </c>
      <c r="B13" s="134" t="s">
        <v>35</v>
      </c>
      <c r="C13" s="134">
        <v>1141680293</v>
      </c>
      <c r="D13" s="134">
        <v>27541111</v>
      </c>
      <c r="E13" s="134">
        <v>1169221404</v>
      </c>
    </row>
    <row r="14" spans="1:5" x14ac:dyDescent="0.55000000000000004">
      <c r="A14" s="134">
        <v>135</v>
      </c>
      <c r="B14" s="134" t="s">
        <v>36</v>
      </c>
      <c r="C14" s="134">
        <v>626091965</v>
      </c>
      <c r="D14" s="134">
        <v>21308887</v>
      </c>
      <c r="E14" s="134">
        <v>647400852</v>
      </c>
    </row>
    <row r="15" spans="1:5" x14ac:dyDescent="0.55000000000000004">
      <c r="A15" s="134">
        <v>171</v>
      </c>
      <c r="B15" s="134" t="s">
        <v>37</v>
      </c>
      <c r="C15" s="134">
        <v>521234688</v>
      </c>
      <c r="D15" s="134">
        <v>6166155</v>
      </c>
      <c r="E15" s="134">
        <v>527400843</v>
      </c>
    </row>
    <row r="16" spans="1:5" x14ac:dyDescent="0.55000000000000004">
      <c r="A16" s="134">
        <v>225</v>
      </c>
      <c r="B16" s="134" t="s">
        <v>38</v>
      </c>
      <c r="C16" s="134">
        <v>3241089806</v>
      </c>
      <c r="D16" s="134">
        <v>16426500</v>
      </c>
      <c r="E16" s="134">
        <v>3257516306</v>
      </c>
    </row>
    <row r="17" spans="1:5" x14ac:dyDescent="0.55000000000000004">
      <c r="A17" s="134">
        <v>234</v>
      </c>
      <c r="B17" s="134" t="s">
        <v>39</v>
      </c>
      <c r="C17" s="134">
        <v>489571201</v>
      </c>
      <c r="D17" s="134">
        <v>6738431</v>
      </c>
      <c r="E17" s="134">
        <v>496309632</v>
      </c>
    </row>
    <row r="18" spans="1:5" x14ac:dyDescent="0.55000000000000004">
      <c r="A18" s="134">
        <v>243</v>
      </c>
      <c r="B18" s="134" t="s">
        <v>40</v>
      </c>
      <c r="C18" s="134">
        <v>135008551</v>
      </c>
      <c r="D18" s="134">
        <v>0</v>
      </c>
      <c r="E18" s="134">
        <v>135008551</v>
      </c>
    </row>
    <row r="19" spans="1:5" x14ac:dyDescent="0.55000000000000004">
      <c r="A19" s="134">
        <v>261</v>
      </c>
      <c r="B19" s="134" t="s">
        <v>41</v>
      </c>
      <c r="C19" s="134">
        <v>5547139901</v>
      </c>
      <c r="D19" s="134">
        <v>272371446</v>
      </c>
      <c r="E19" s="134">
        <v>5819511347</v>
      </c>
    </row>
    <row r="20" spans="1:5" x14ac:dyDescent="0.55000000000000004">
      <c r="A20" s="134">
        <v>279</v>
      </c>
      <c r="B20" s="134" t="s">
        <v>42</v>
      </c>
      <c r="C20" s="134">
        <v>342514390</v>
      </c>
      <c r="D20" s="134">
        <v>22049979</v>
      </c>
      <c r="E20" s="134">
        <v>364564369</v>
      </c>
    </row>
    <row r="21" spans="1:5" x14ac:dyDescent="0.55000000000000004">
      <c r="A21" s="134">
        <v>355</v>
      </c>
      <c r="B21" s="134" t="s">
        <v>43</v>
      </c>
      <c r="C21" s="134">
        <v>303635603</v>
      </c>
      <c r="D21" s="134">
        <v>13730936</v>
      </c>
      <c r="E21" s="134">
        <v>317366539</v>
      </c>
    </row>
    <row r="22" spans="1:5" x14ac:dyDescent="0.55000000000000004">
      <c r="A22" s="134">
        <v>387</v>
      </c>
      <c r="B22" s="134" t="s">
        <v>44</v>
      </c>
      <c r="C22" s="134">
        <v>553135495</v>
      </c>
      <c r="D22" s="134">
        <v>45150193</v>
      </c>
      <c r="E22" s="134">
        <v>598285688</v>
      </c>
    </row>
    <row r="23" spans="1:5" x14ac:dyDescent="0.55000000000000004">
      <c r="A23" s="134">
        <v>414</v>
      </c>
      <c r="B23" s="134" t="s">
        <v>45</v>
      </c>
      <c r="C23" s="134">
        <v>348884317</v>
      </c>
      <c r="D23" s="134">
        <v>19969787</v>
      </c>
      <c r="E23" s="134">
        <v>368854104</v>
      </c>
    </row>
    <row r="24" spans="1:5" x14ac:dyDescent="0.55000000000000004">
      <c r="A24" s="134">
        <v>540</v>
      </c>
      <c r="B24" s="134" t="s">
        <v>342</v>
      </c>
      <c r="C24" s="134">
        <v>327180289</v>
      </c>
      <c r="D24" s="134">
        <v>7100279</v>
      </c>
      <c r="E24" s="134">
        <v>334280568</v>
      </c>
    </row>
    <row r="25" spans="1:5" x14ac:dyDescent="0.55000000000000004">
      <c r="A25" s="134">
        <v>472</v>
      </c>
      <c r="B25" s="134" t="s">
        <v>46</v>
      </c>
      <c r="C25" s="134">
        <v>560099123</v>
      </c>
      <c r="D25" s="134">
        <v>103543510</v>
      </c>
      <c r="E25" s="134">
        <v>663642633</v>
      </c>
    </row>
    <row r="26" spans="1:5" x14ac:dyDescent="0.55000000000000004">
      <c r="A26" s="134">
        <v>513</v>
      </c>
      <c r="B26" s="134" t="s">
        <v>47</v>
      </c>
      <c r="C26" s="134">
        <v>134909697</v>
      </c>
      <c r="D26" s="134">
        <v>3137218</v>
      </c>
      <c r="E26" s="134">
        <v>138046915</v>
      </c>
    </row>
    <row r="27" spans="1:5" x14ac:dyDescent="0.55000000000000004">
      <c r="A27" s="134">
        <v>549</v>
      </c>
      <c r="B27" s="134" t="s">
        <v>48</v>
      </c>
      <c r="C27" s="134">
        <v>279068598</v>
      </c>
      <c r="D27" s="134">
        <v>0</v>
      </c>
      <c r="E27" s="134">
        <v>279068598</v>
      </c>
    </row>
    <row r="28" spans="1:5" x14ac:dyDescent="0.55000000000000004">
      <c r="A28" s="134">
        <v>576</v>
      </c>
      <c r="B28" s="134" t="s">
        <v>49</v>
      </c>
      <c r="C28" s="134">
        <v>186267742</v>
      </c>
      <c r="D28" s="134">
        <v>11221345</v>
      </c>
      <c r="E28" s="134">
        <v>197489087</v>
      </c>
    </row>
    <row r="29" spans="1:5" x14ac:dyDescent="0.55000000000000004">
      <c r="A29" s="134">
        <v>585</v>
      </c>
      <c r="B29" s="134" t="s">
        <v>50</v>
      </c>
      <c r="C29" s="134">
        <v>319984326</v>
      </c>
      <c r="D29" s="134">
        <v>23942337</v>
      </c>
      <c r="E29" s="134">
        <v>343926663</v>
      </c>
    </row>
    <row r="30" spans="1:5" x14ac:dyDescent="0.55000000000000004">
      <c r="A30" s="134">
        <v>594</v>
      </c>
      <c r="B30" s="134" t="s">
        <v>51</v>
      </c>
      <c r="C30" s="134">
        <v>352761423</v>
      </c>
      <c r="D30" s="134">
        <v>13388057</v>
      </c>
      <c r="E30" s="134">
        <v>366149480</v>
      </c>
    </row>
    <row r="31" spans="1:5" x14ac:dyDescent="0.55000000000000004">
      <c r="A31" s="134">
        <v>603</v>
      </c>
      <c r="B31" s="134" t="s">
        <v>52</v>
      </c>
      <c r="C31" s="134">
        <v>127690546</v>
      </c>
      <c r="D31" s="134">
        <v>0</v>
      </c>
      <c r="E31" s="134">
        <v>127690546</v>
      </c>
    </row>
    <row r="32" spans="1:5" x14ac:dyDescent="0.55000000000000004">
      <c r="A32" s="134">
        <v>609</v>
      </c>
      <c r="B32" s="134" t="s">
        <v>53</v>
      </c>
      <c r="C32" s="134">
        <v>793044376</v>
      </c>
      <c r="D32" s="134">
        <v>23684139</v>
      </c>
      <c r="E32" s="134">
        <v>816728515</v>
      </c>
    </row>
    <row r="33" spans="1:5" x14ac:dyDescent="0.55000000000000004">
      <c r="A33" s="134">
        <v>621</v>
      </c>
      <c r="B33" s="134" t="s">
        <v>54</v>
      </c>
      <c r="C33" s="134">
        <v>1768365800</v>
      </c>
      <c r="D33" s="134">
        <v>78491791</v>
      </c>
      <c r="E33" s="134">
        <v>1846857591</v>
      </c>
    </row>
    <row r="34" spans="1:5" x14ac:dyDescent="0.55000000000000004">
      <c r="A34" s="134">
        <v>720</v>
      </c>
      <c r="B34" s="134" t="s">
        <v>55</v>
      </c>
      <c r="C34" s="134">
        <v>900089434</v>
      </c>
      <c r="D34" s="134">
        <v>219930007</v>
      </c>
      <c r="E34" s="134">
        <v>1120019441</v>
      </c>
    </row>
    <row r="35" spans="1:5" x14ac:dyDescent="0.55000000000000004">
      <c r="A35" s="134">
        <v>729</v>
      </c>
      <c r="B35" s="134" t="s">
        <v>56</v>
      </c>
      <c r="C35" s="134">
        <v>668494939</v>
      </c>
      <c r="D35" s="134">
        <v>46486415</v>
      </c>
      <c r="E35" s="134">
        <v>714981354</v>
      </c>
    </row>
    <row r="36" spans="1:5" x14ac:dyDescent="0.55000000000000004">
      <c r="A36" s="134">
        <v>747</v>
      </c>
      <c r="B36" s="134" t="s">
        <v>57</v>
      </c>
      <c r="C36" s="134">
        <v>304208494</v>
      </c>
      <c r="D36" s="134">
        <v>72849341</v>
      </c>
      <c r="E36" s="134">
        <v>377057835</v>
      </c>
    </row>
    <row r="37" spans="1:5" x14ac:dyDescent="0.55000000000000004">
      <c r="A37" s="134">
        <v>1917</v>
      </c>
      <c r="B37" s="134" t="s">
        <v>58</v>
      </c>
      <c r="C37" s="134">
        <v>285882227</v>
      </c>
      <c r="D37" s="134">
        <v>6350434</v>
      </c>
      <c r="E37" s="134">
        <v>292232661</v>
      </c>
    </row>
    <row r="38" spans="1:5" x14ac:dyDescent="0.55000000000000004">
      <c r="A38" s="134">
        <v>846</v>
      </c>
      <c r="B38" s="134" t="s">
        <v>59</v>
      </c>
      <c r="C38" s="134">
        <v>270341448</v>
      </c>
      <c r="D38" s="134">
        <v>70566187</v>
      </c>
      <c r="E38" s="134">
        <v>340907635</v>
      </c>
    </row>
    <row r="39" spans="1:5" x14ac:dyDescent="0.55000000000000004">
      <c r="A39" s="134">
        <v>882</v>
      </c>
      <c r="B39" s="134" t="s">
        <v>60</v>
      </c>
      <c r="C39" s="134">
        <v>1204426311</v>
      </c>
      <c r="D39" s="134">
        <v>140179770</v>
      </c>
      <c r="E39" s="134">
        <v>1344606081</v>
      </c>
    </row>
    <row r="40" spans="1:5" x14ac:dyDescent="0.55000000000000004">
      <c r="A40" s="134">
        <v>916</v>
      </c>
      <c r="B40" s="134" t="s">
        <v>18</v>
      </c>
      <c r="C40" s="134">
        <v>183412409</v>
      </c>
      <c r="D40" s="134">
        <v>0</v>
      </c>
      <c r="E40" s="134">
        <v>183412409</v>
      </c>
    </row>
    <row r="41" spans="1:5" x14ac:dyDescent="0.55000000000000004">
      <c r="A41" s="134">
        <v>914</v>
      </c>
      <c r="B41" s="134" t="s">
        <v>19</v>
      </c>
      <c r="C41" s="134">
        <v>478885181</v>
      </c>
      <c r="D41" s="134">
        <v>55254789</v>
      </c>
      <c r="E41" s="134">
        <v>534139970</v>
      </c>
    </row>
    <row r="42" spans="1:5" x14ac:dyDescent="0.55000000000000004">
      <c r="A42" s="134">
        <v>918</v>
      </c>
      <c r="B42" s="134" t="s">
        <v>61</v>
      </c>
      <c r="C42" s="134">
        <v>222040280</v>
      </c>
      <c r="D42" s="134">
        <v>0</v>
      </c>
      <c r="E42" s="134">
        <v>222040280</v>
      </c>
    </row>
    <row r="43" spans="1:5" x14ac:dyDescent="0.55000000000000004">
      <c r="A43" s="134">
        <v>936</v>
      </c>
      <c r="B43" s="134" t="s">
        <v>62</v>
      </c>
      <c r="C43" s="134">
        <v>387895413</v>
      </c>
      <c r="D43" s="134">
        <v>5438359</v>
      </c>
      <c r="E43" s="134">
        <v>393333772</v>
      </c>
    </row>
    <row r="44" spans="1:5" x14ac:dyDescent="0.55000000000000004">
      <c r="A44" s="134">
        <v>977</v>
      </c>
      <c r="B44" s="134" t="s">
        <v>63</v>
      </c>
      <c r="C44" s="134">
        <v>198591316</v>
      </c>
      <c r="D44" s="134">
        <v>0</v>
      </c>
      <c r="E44" s="134">
        <v>198591316</v>
      </c>
    </row>
    <row r="45" spans="1:5" x14ac:dyDescent="0.55000000000000004">
      <c r="A45" s="134">
        <v>981</v>
      </c>
      <c r="B45" s="134" t="s">
        <v>64</v>
      </c>
      <c r="C45" s="134">
        <v>460480952</v>
      </c>
      <c r="D45" s="134">
        <v>31782605</v>
      </c>
      <c r="E45" s="134">
        <v>492263557</v>
      </c>
    </row>
    <row r="46" spans="1:5" x14ac:dyDescent="0.55000000000000004">
      <c r="A46" s="134">
        <v>999</v>
      </c>
      <c r="B46" s="134" t="s">
        <v>65</v>
      </c>
      <c r="C46" s="134">
        <v>1120436672</v>
      </c>
      <c r="D46" s="134">
        <v>72315547</v>
      </c>
      <c r="E46" s="134">
        <v>1192752219</v>
      </c>
    </row>
    <row r="47" spans="1:5" x14ac:dyDescent="0.55000000000000004">
      <c r="A47" s="134">
        <v>1044</v>
      </c>
      <c r="B47" s="134" t="s">
        <v>66</v>
      </c>
      <c r="C47" s="134">
        <v>2283332046</v>
      </c>
      <c r="D47" s="134">
        <v>277035194</v>
      </c>
      <c r="E47" s="134">
        <v>2560367240</v>
      </c>
    </row>
    <row r="48" spans="1:5" x14ac:dyDescent="0.55000000000000004">
      <c r="A48" s="134">
        <v>1053</v>
      </c>
      <c r="B48" s="134" t="s">
        <v>67</v>
      </c>
      <c r="C48" s="134">
        <v>6122589935</v>
      </c>
      <c r="D48" s="134">
        <v>624396510</v>
      </c>
      <c r="E48" s="134">
        <v>6746986445</v>
      </c>
    </row>
    <row r="49" spans="1:5" x14ac:dyDescent="0.55000000000000004">
      <c r="A49" s="134">
        <v>1062</v>
      </c>
      <c r="B49" s="134" t="s">
        <v>68</v>
      </c>
      <c r="C49" s="134">
        <v>384851995</v>
      </c>
      <c r="D49" s="134">
        <v>12774381</v>
      </c>
      <c r="E49" s="134">
        <v>397626376</v>
      </c>
    </row>
    <row r="50" spans="1:5" x14ac:dyDescent="0.55000000000000004">
      <c r="A50" s="134">
        <v>1071</v>
      </c>
      <c r="B50" s="134" t="s">
        <v>69</v>
      </c>
      <c r="C50" s="134">
        <v>336337139</v>
      </c>
      <c r="D50" s="134">
        <v>992700</v>
      </c>
      <c r="E50" s="134">
        <v>337329839</v>
      </c>
    </row>
    <row r="51" spans="1:5" x14ac:dyDescent="0.55000000000000004">
      <c r="A51" s="134">
        <v>1089</v>
      </c>
      <c r="B51" s="134" t="s">
        <v>71</v>
      </c>
      <c r="C51" s="134">
        <v>183116078</v>
      </c>
      <c r="D51" s="134">
        <v>8406406</v>
      </c>
      <c r="E51" s="134">
        <v>191522484</v>
      </c>
    </row>
    <row r="52" spans="1:5" x14ac:dyDescent="0.55000000000000004">
      <c r="A52" s="134">
        <v>1080</v>
      </c>
      <c r="B52" s="134" t="s">
        <v>357</v>
      </c>
      <c r="C52" s="134">
        <v>215911040</v>
      </c>
      <c r="D52" s="134">
        <v>707754</v>
      </c>
      <c r="E52" s="134">
        <v>216618794</v>
      </c>
    </row>
    <row r="53" spans="1:5" x14ac:dyDescent="0.55000000000000004">
      <c r="A53" s="134">
        <v>1082</v>
      </c>
      <c r="B53" s="134" t="s">
        <v>358</v>
      </c>
      <c r="C53" s="134">
        <v>637579570</v>
      </c>
      <c r="D53" s="134">
        <v>80983130</v>
      </c>
      <c r="E53" s="134">
        <v>718562700</v>
      </c>
    </row>
    <row r="54" spans="1:5" x14ac:dyDescent="0.55000000000000004">
      <c r="A54" s="134">
        <v>1093</v>
      </c>
      <c r="B54" s="134" t="s">
        <v>73</v>
      </c>
      <c r="C54" s="134">
        <v>179960843</v>
      </c>
      <c r="D54" s="134">
        <v>0</v>
      </c>
      <c r="E54" s="134">
        <v>179960843</v>
      </c>
    </row>
    <row r="55" spans="1:5" x14ac:dyDescent="0.55000000000000004">
      <c r="A55" s="134">
        <v>1079</v>
      </c>
      <c r="B55" s="134" t="s">
        <v>74</v>
      </c>
      <c r="C55" s="134">
        <v>414896779</v>
      </c>
      <c r="D55" s="134">
        <v>0</v>
      </c>
      <c r="E55" s="134">
        <v>414896779</v>
      </c>
    </row>
    <row r="56" spans="1:5" x14ac:dyDescent="0.55000000000000004">
      <c r="A56" s="134">
        <v>1095</v>
      </c>
      <c r="B56" s="134" t="s">
        <v>75</v>
      </c>
      <c r="C56" s="134">
        <v>364035932</v>
      </c>
      <c r="D56" s="134">
        <v>27988085</v>
      </c>
      <c r="E56" s="134">
        <v>392024017</v>
      </c>
    </row>
    <row r="57" spans="1:5" x14ac:dyDescent="0.55000000000000004">
      <c r="A57" s="134">
        <v>4772</v>
      </c>
      <c r="B57" s="134" t="s">
        <v>76</v>
      </c>
      <c r="C57" s="134">
        <v>453720253</v>
      </c>
      <c r="D57" s="134">
        <v>6121113</v>
      </c>
      <c r="E57" s="134">
        <v>459841366</v>
      </c>
    </row>
    <row r="58" spans="1:5" x14ac:dyDescent="0.55000000000000004">
      <c r="A58" s="134">
        <v>1107</v>
      </c>
      <c r="B58" s="134" t="s">
        <v>77</v>
      </c>
      <c r="C58" s="134">
        <v>403613048</v>
      </c>
      <c r="D58" s="134">
        <v>1997611</v>
      </c>
      <c r="E58" s="134">
        <v>405610659</v>
      </c>
    </row>
    <row r="59" spans="1:5" x14ac:dyDescent="0.55000000000000004">
      <c r="A59" s="134">
        <v>1116</v>
      </c>
      <c r="B59" s="134" t="s">
        <v>78</v>
      </c>
      <c r="C59" s="134">
        <v>638073097</v>
      </c>
      <c r="D59" s="134">
        <v>71500763</v>
      </c>
      <c r="E59" s="134">
        <v>709573860</v>
      </c>
    </row>
    <row r="60" spans="1:5" x14ac:dyDescent="0.55000000000000004">
      <c r="A60" s="134">
        <v>1134</v>
      </c>
      <c r="B60" s="134" t="s">
        <v>79</v>
      </c>
      <c r="C60" s="134">
        <v>220836193</v>
      </c>
      <c r="D60" s="134">
        <v>4299326</v>
      </c>
      <c r="E60" s="134">
        <v>225135519</v>
      </c>
    </row>
    <row r="61" spans="1:5" x14ac:dyDescent="0.55000000000000004">
      <c r="A61" s="134">
        <v>1152</v>
      </c>
      <c r="B61" s="134" t="s">
        <v>80</v>
      </c>
      <c r="C61" s="134">
        <v>368911316</v>
      </c>
      <c r="D61" s="134">
        <v>4178914</v>
      </c>
      <c r="E61" s="134">
        <v>373090230</v>
      </c>
    </row>
    <row r="62" spans="1:5" x14ac:dyDescent="0.55000000000000004">
      <c r="A62" s="134">
        <v>1197</v>
      </c>
      <c r="B62" s="134" t="s">
        <v>81</v>
      </c>
      <c r="C62" s="134">
        <v>360384214</v>
      </c>
      <c r="D62" s="134">
        <v>7667700</v>
      </c>
      <c r="E62" s="134">
        <v>368051914</v>
      </c>
    </row>
    <row r="63" spans="1:5" x14ac:dyDescent="0.55000000000000004">
      <c r="A63" s="134">
        <v>1206</v>
      </c>
      <c r="B63" s="134" t="s">
        <v>82</v>
      </c>
      <c r="C63" s="134">
        <v>592880454</v>
      </c>
      <c r="D63" s="134">
        <v>27399481</v>
      </c>
      <c r="E63" s="134">
        <v>620279935</v>
      </c>
    </row>
    <row r="64" spans="1:5" x14ac:dyDescent="0.55000000000000004">
      <c r="A64" s="134">
        <v>1211</v>
      </c>
      <c r="B64" s="134" t="s">
        <v>83</v>
      </c>
      <c r="C64" s="134">
        <v>402370095</v>
      </c>
      <c r="D64" s="134">
        <v>17369860</v>
      </c>
      <c r="E64" s="134">
        <v>419739955</v>
      </c>
    </row>
    <row r="65" spans="1:5" x14ac:dyDescent="0.55000000000000004">
      <c r="A65" s="134">
        <v>1215</v>
      </c>
      <c r="B65" s="134" t="s">
        <v>84</v>
      </c>
      <c r="C65" s="134">
        <v>120903988</v>
      </c>
      <c r="D65" s="134">
        <v>0</v>
      </c>
      <c r="E65" s="134">
        <v>120903988</v>
      </c>
    </row>
    <row r="66" spans="1:5" x14ac:dyDescent="0.55000000000000004">
      <c r="A66" s="134">
        <v>1218</v>
      </c>
      <c r="B66" s="134" t="s">
        <v>85</v>
      </c>
      <c r="C66" s="134">
        <v>313684466</v>
      </c>
      <c r="D66" s="134">
        <v>35988156</v>
      </c>
      <c r="E66" s="134">
        <v>349672622</v>
      </c>
    </row>
    <row r="67" spans="1:5" x14ac:dyDescent="0.55000000000000004">
      <c r="A67" s="134">
        <v>2763</v>
      </c>
      <c r="B67" s="134" t="s">
        <v>86</v>
      </c>
      <c r="C67" s="134">
        <v>392891889</v>
      </c>
      <c r="D67" s="134">
        <v>580243</v>
      </c>
      <c r="E67" s="134">
        <v>393472132</v>
      </c>
    </row>
    <row r="68" spans="1:5" x14ac:dyDescent="0.55000000000000004">
      <c r="A68" s="134">
        <v>1221</v>
      </c>
      <c r="B68" s="134" t="s">
        <v>87</v>
      </c>
      <c r="C68" s="134">
        <v>1432826515</v>
      </c>
      <c r="D68" s="134">
        <v>326764029</v>
      </c>
      <c r="E68" s="134">
        <v>1759590544</v>
      </c>
    </row>
    <row r="69" spans="1:5" x14ac:dyDescent="0.55000000000000004">
      <c r="A69" s="134">
        <v>1233</v>
      </c>
      <c r="B69" s="134" t="s">
        <v>88</v>
      </c>
      <c r="C69" s="134">
        <v>1111605093</v>
      </c>
      <c r="D69" s="134">
        <v>83444797</v>
      </c>
      <c r="E69" s="134">
        <v>1195049890</v>
      </c>
    </row>
    <row r="70" spans="1:5" x14ac:dyDescent="0.55000000000000004">
      <c r="A70" s="134">
        <v>1278</v>
      </c>
      <c r="B70" s="134" t="s">
        <v>89</v>
      </c>
      <c r="C70" s="134">
        <v>983450129</v>
      </c>
      <c r="D70" s="134">
        <v>8841326</v>
      </c>
      <c r="E70" s="134">
        <v>992291455</v>
      </c>
    </row>
    <row r="71" spans="1:5" x14ac:dyDescent="0.55000000000000004">
      <c r="A71" s="134">
        <v>1332</v>
      </c>
      <c r="B71" s="134" t="s">
        <v>90</v>
      </c>
      <c r="C71" s="134">
        <v>304040677</v>
      </c>
      <c r="D71" s="134">
        <v>350212</v>
      </c>
      <c r="E71" s="134">
        <v>304390889</v>
      </c>
    </row>
    <row r="72" spans="1:5" x14ac:dyDescent="0.55000000000000004">
      <c r="A72" s="134">
        <v>1337</v>
      </c>
      <c r="B72" s="134" t="s">
        <v>359</v>
      </c>
      <c r="C72" s="134">
        <v>2621642521</v>
      </c>
      <c r="D72" s="134">
        <v>234850303</v>
      </c>
      <c r="E72" s="134">
        <v>2856492824</v>
      </c>
    </row>
    <row r="73" spans="1:5" x14ac:dyDescent="0.55000000000000004">
      <c r="A73" s="134">
        <v>1350</v>
      </c>
      <c r="B73" s="134" t="s">
        <v>92</v>
      </c>
      <c r="C73" s="134">
        <v>215126357</v>
      </c>
      <c r="D73" s="134">
        <v>6776475</v>
      </c>
      <c r="E73" s="134">
        <v>221902832</v>
      </c>
    </row>
    <row r="74" spans="1:5" x14ac:dyDescent="0.55000000000000004">
      <c r="A74" s="134">
        <v>1359</v>
      </c>
      <c r="B74" s="134" t="s">
        <v>360</v>
      </c>
      <c r="C74" s="134">
        <v>367001668</v>
      </c>
      <c r="D74" s="134">
        <v>18879778</v>
      </c>
      <c r="E74" s="134">
        <v>385881446</v>
      </c>
    </row>
    <row r="75" spans="1:5" x14ac:dyDescent="0.55000000000000004">
      <c r="A75" s="134">
        <v>1368</v>
      </c>
      <c r="B75" s="134" t="s">
        <v>94</v>
      </c>
      <c r="C75" s="134">
        <v>293713974</v>
      </c>
      <c r="D75" s="134">
        <v>1155432</v>
      </c>
      <c r="E75" s="134">
        <v>294869406</v>
      </c>
    </row>
    <row r="76" spans="1:5" x14ac:dyDescent="0.55000000000000004">
      <c r="A76" s="134">
        <v>1413</v>
      </c>
      <c r="B76" s="134" t="s">
        <v>95</v>
      </c>
      <c r="C76" s="134">
        <v>251754151</v>
      </c>
      <c r="D76" s="134">
        <v>3657802</v>
      </c>
      <c r="E76" s="134">
        <v>255411953</v>
      </c>
    </row>
    <row r="77" spans="1:5" x14ac:dyDescent="0.55000000000000004">
      <c r="A77" s="134">
        <v>1431</v>
      </c>
      <c r="B77" s="134" t="s">
        <v>96</v>
      </c>
      <c r="C77" s="134">
        <v>349904594</v>
      </c>
      <c r="D77" s="134">
        <v>1628944</v>
      </c>
      <c r="E77" s="134">
        <v>351533538</v>
      </c>
    </row>
    <row r="78" spans="1:5" x14ac:dyDescent="0.55000000000000004">
      <c r="A78" s="134">
        <v>1476</v>
      </c>
      <c r="B78" s="134" t="s">
        <v>97</v>
      </c>
      <c r="C78" s="134">
        <v>2699722756</v>
      </c>
      <c r="D78" s="134">
        <v>66557071</v>
      </c>
      <c r="E78" s="134">
        <v>2766279827</v>
      </c>
    </row>
    <row r="79" spans="1:5" x14ac:dyDescent="0.55000000000000004">
      <c r="A79" s="134">
        <v>1503</v>
      </c>
      <c r="B79" s="134" t="s">
        <v>98</v>
      </c>
      <c r="C79" s="134">
        <v>520970927</v>
      </c>
      <c r="D79" s="134">
        <v>16855052</v>
      </c>
      <c r="E79" s="134">
        <v>537825979</v>
      </c>
    </row>
    <row r="80" spans="1:5" x14ac:dyDescent="0.55000000000000004">
      <c r="A80" s="134">
        <v>1576</v>
      </c>
      <c r="B80" s="134" t="s">
        <v>99</v>
      </c>
      <c r="C80" s="134">
        <v>1446558419</v>
      </c>
      <c r="D80" s="134">
        <v>339177155</v>
      </c>
      <c r="E80" s="134">
        <v>1785735574</v>
      </c>
    </row>
    <row r="81" spans="1:5" x14ac:dyDescent="0.55000000000000004">
      <c r="A81" s="134">
        <v>1602</v>
      </c>
      <c r="B81" s="134" t="s">
        <v>100</v>
      </c>
      <c r="C81" s="134">
        <v>167114569</v>
      </c>
      <c r="D81" s="134">
        <v>0</v>
      </c>
      <c r="E81" s="134">
        <v>167114569</v>
      </c>
    </row>
    <row r="82" spans="1:5" x14ac:dyDescent="0.55000000000000004">
      <c r="A82" s="134">
        <v>1611</v>
      </c>
      <c r="B82" s="134" t="s">
        <v>101</v>
      </c>
      <c r="C82" s="134">
        <v>5156232896</v>
      </c>
      <c r="D82" s="134">
        <v>160570857</v>
      </c>
      <c r="E82" s="134">
        <v>5316803753</v>
      </c>
    </row>
    <row r="83" spans="1:5" x14ac:dyDescent="0.55000000000000004">
      <c r="A83" s="134">
        <v>1619</v>
      </c>
      <c r="B83" s="134" t="s">
        <v>102</v>
      </c>
      <c r="C83" s="134">
        <v>455194391</v>
      </c>
      <c r="D83" s="134">
        <v>8283548</v>
      </c>
      <c r="E83" s="134">
        <v>463477939</v>
      </c>
    </row>
    <row r="84" spans="1:5" x14ac:dyDescent="0.55000000000000004">
      <c r="A84" s="134">
        <v>1638</v>
      </c>
      <c r="B84" s="134" t="s">
        <v>103</v>
      </c>
      <c r="C84" s="134">
        <v>887744988</v>
      </c>
      <c r="D84" s="134">
        <v>6678357</v>
      </c>
      <c r="E84" s="134">
        <v>894423345</v>
      </c>
    </row>
    <row r="85" spans="1:5" x14ac:dyDescent="0.55000000000000004">
      <c r="A85" s="134">
        <v>1675</v>
      </c>
      <c r="B85" s="134" t="s">
        <v>104</v>
      </c>
      <c r="C85" s="134">
        <v>110014230</v>
      </c>
      <c r="D85" s="134">
        <v>0</v>
      </c>
      <c r="E85" s="134">
        <v>110014230</v>
      </c>
    </row>
    <row r="86" spans="1:5" x14ac:dyDescent="0.55000000000000004">
      <c r="A86" s="134">
        <v>1701</v>
      </c>
      <c r="B86" s="134" t="s">
        <v>105</v>
      </c>
      <c r="C86" s="134">
        <v>538278992</v>
      </c>
      <c r="D86" s="134">
        <v>2705717</v>
      </c>
      <c r="E86" s="134">
        <v>540984709</v>
      </c>
    </row>
    <row r="87" spans="1:5" x14ac:dyDescent="0.55000000000000004">
      <c r="A87" s="134">
        <v>1719</v>
      </c>
      <c r="B87" s="134" t="s">
        <v>106</v>
      </c>
      <c r="C87" s="134">
        <v>257870340</v>
      </c>
      <c r="D87" s="134">
        <v>8889685</v>
      </c>
      <c r="E87" s="134">
        <v>266760025</v>
      </c>
    </row>
    <row r="88" spans="1:5" x14ac:dyDescent="0.55000000000000004">
      <c r="A88" s="134">
        <v>1737</v>
      </c>
      <c r="B88" s="134" t="s">
        <v>107</v>
      </c>
      <c r="C88" s="134">
        <v>9037402275</v>
      </c>
      <c r="D88" s="134">
        <v>1520810708</v>
      </c>
      <c r="E88" s="134">
        <v>10558212983</v>
      </c>
    </row>
    <row r="89" spans="1:5" x14ac:dyDescent="0.55000000000000004">
      <c r="A89" s="134">
        <v>1782</v>
      </c>
      <c r="B89" s="134" t="s">
        <v>108</v>
      </c>
      <c r="C89" s="134">
        <v>51812923</v>
      </c>
      <c r="D89" s="134">
        <v>0</v>
      </c>
      <c r="E89" s="134">
        <v>51812923</v>
      </c>
    </row>
    <row r="90" spans="1:5" x14ac:dyDescent="0.55000000000000004">
      <c r="A90" s="134">
        <v>1791</v>
      </c>
      <c r="B90" s="134" t="s">
        <v>109</v>
      </c>
      <c r="C90" s="134">
        <v>346601751</v>
      </c>
      <c r="D90" s="134">
        <v>5521779</v>
      </c>
      <c r="E90" s="134">
        <v>352123530</v>
      </c>
    </row>
    <row r="91" spans="1:5" x14ac:dyDescent="0.55000000000000004">
      <c r="A91" s="134">
        <v>1863</v>
      </c>
      <c r="B91" s="134" t="s">
        <v>110</v>
      </c>
      <c r="C91" s="134">
        <v>4217961036</v>
      </c>
      <c r="D91" s="134">
        <v>714255056</v>
      </c>
      <c r="E91" s="134">
        <v>4932216092</v>
      </c>
    </row>
    <row r="92" spans="1:5" x14ac:dyDescent="0.55000000000000004">
      <c r="A92" s="134">
        <v>1908</v>
      </c>
      <c r="B92" s="134" t="s">
        <v>111</v>
      </c>
      <c r="C92" s="134">
        <v>192151476</v>
      </c>
      <c r="D92" s="134">
        <v>0</v>
      </c>
      <c r="E92" s="134">
        <v>192151476</v>
      </c>
    </row>
    <row r="93" spans="1:5" x14ac:dyDescent="0.55000000000000004">
      <c r="A93" s="134">
        <v>1926</v>
      </c>
      <c r="B93" s="134" t="s">
        <v>112</v>
      </c>
      <c r="C93" s="134">
        <v>287078049</v>
      </c>
      <c r="D93" s="134">
        <v>939584</v>
      </c>
      <c r="E93" s="134">
        <v>288017633</v>
      </c>
    </row>
    <row r="94" spans="1:5" x14ac:dyDescent="0.55000000000000004">
      <c r="A94" s="134">
        <v>1944</v>
      </c>
      <c r="B94" s="134" t="s">
        <v>113</v>
      </c>
      <c r="C94" s="134">
        <v>391655994</v>
      </c>
      <c r="D94" s="134">
        <v>74371245</v>
      </c>
      <c r="E94" s="134">
        <v>466027239</v>
      </c>
    </row>
    <row r="95" spans="1:5" x14ac:dyDescent="0.55000000000000004">
      <c r="A95" s="134">
        <v>1953</v>
      </c>
      <c r="B95" s="134" t="s">
        <v>114</v>
      </c>
      <c r="C95" s="134">
        <v>244634419</v>
      </c>
      <c r="D95" s="134">
        <v>1920078</v>
      </c>
      <c r="E95" s="134">
        <v>246554497</v>
      </c>
    </row>
    <row r="96" spans="1:5" x14ac:dyDescent="0.55000000000000004">
      <c r="A96" s="134">
        <v>1963</v>
      </c>
      <c r="B96" s="134" t="s">
        <v>115</v>
      </c>
      <c r="C96" s="134">
        <v>250183810</v>
      </c>
      <c r="D96" s="134">
        <v>5230</v>
      </c>
      <c r="E96" s="134">
        <v>250189040</v>
      </c>
    </row>
    <row r="97" spans="1:5" x14ac:dyDescent="0.55000000000000004">
      <c r="A97" s="134">
        <v>3582</v>
      </c>
      <c r="B97" s="134" t="s">
        <v>116</v>
      </c>
      <c r="C97" s="134">
        <v>336343078</v>
      </c>
      <c r="D97" s="134">
        <v>0</v>
      </c>
      <c r="E97" s="134">
        <v>336343078</v>
      </c>
    </row>
    <row r="98" spans="1:5" x14ac:dyDescent="0.55000000000000004">
      <c r="A98" s="134">
        <v>3978</v>
      </c>
      <c r="B98" s="134" t="s">
        <v>117</v>
      </c>
      <c r="C98" s="134">
        <v>383139028</v>
      </c>
      <c r="D98" s="134">
        <v>3517916</v>
      </c>
      <c r="E98" s="134">
        <v>386656944</v>
      </c>
    </row>
    <row r="99" spans="1:5" x14ac:dyDescent="0.55000000000000004">
      <c r="A99" s="134">
        <v>6741</v>
      </c>
      <c r="B99" s="134" t="s">
        <v>118</v>
      </c>
      <c r="C99" s="134">
        <v>523496700</v>
      </c>
      <c r="D99" s="134">
        <v>10620901</v>
      </c>
      <c r="E99" s="134">
        <v>534117601</v>
      </c>
    </row>
    <row r="100" spans="1:5" x14ac:dyDescent="0.55000000000000004">
      <c r="A100" s="134">
        <v>1970</v>
      </c>
      <c r="B100" s="134" t="s">
        <v>119</v>
      </c>
      <c r="C100" s="134">
        <v>179023794</v>
      </c>
      <c r="D100" s="134">
        <v>0</v>
      </c>
      <c r="E100" s="134">
        <v>179023794</v>
      </c>
    </row>
    <row r="101" spans="1:5" x14ac:dyDescent="0.55000000000000004">
      <c r="A101" s="134">
        <v>1972</v>
      </c>
      <c r="B101" s="134" t="s">
        <v>120</v>
      </c>
      <c r="C101" s="134">
        <v>244128974</v>
      </c>
      <c r="D101" s="134">
        <v>0</v>
      </c>
      <c r="E101" s="134">
        <v>244128974</v>
      </c>
    </row>
    <row r="102" spans="1:5" x14ac:dyDescent="0.55000000000000004">
      <c r="A102" s="134">
        <v>1965</v>
      </c>
      <c r="B102" s="134" t="s">
        <v>121</v>
      </c>
      <c r="C102" s="134">
        <v>285553711</v>
      </c>
      <c r="D102" s="134">
        <v>4146486</v>
      </c>
      <c r="E102" s="134">
        <v>289700197</v>
      </c>
    </row>
    <row r="103" spans="1:5" x14ac:dyDescent="0.55000000000000004">
      <c r="A103" s="134">
        <v>657</v>
      </c>
      <c r="B103" s="134" t="s">
        <v>122</v>
      </c>
      <c r="C103" s="134">
        <v>583119791</v>
      </c>
      <c r="D103" s="134">
        <v>0</v>
      </c>
      <c r="E103" s="134">
        <v>583119791</v>
      </c>
    </row>
    <row r="104" spans="1:5" x14ac:dyDescent="0.55000000000000004">
      <c r="A104" s="134">
        <v>1989</v>
      </c>
      <c r="B104" s="134" t="s">
        <v>123</v>
      </c>
      <c r="C104" s="134">
        <v>198329708</v>
      </c>
      <c r="D104" s="134">
        <v>10746179</v>
      </c>
      <c r="E104" s="134">
        <v>209075887</v>
      </c>
    </row>
    <row r="105" spans="1:5" x14ac:dyDescent="0.55000000000000004">
      <c r="A105" s="134">
        <v>2007</v>
      </c>
      <c r="B105" s="134" t="s">
        <v>124</v>
      </c>
      <c r="C105" s="134">
        <v>242785329</v>
      </c>
      <c r="D105" s="134">
        <v>176906</v>
      </c>
      <c r="E105" s="134">
        <v>242962235</v>
      </c>
    </row>
    <row r="106" spans="1:5" x14ac:dyDescent="0.55000000000000004">
      <c r="A106" s="134">
        <v>2088</v>
      </c>
      <c r="B106" s="134" t="s">
        <v>125</v>
      </c>
      <c r="C106" s="134">
        <v>439766815</v>
      </c>
      <c r="D106" s="134">
        <v>40454655</v>
      </c>
      <c r="E106" s="134">
        <v>480221470</v>
      </c>
    </row>
    <row r="107" spans="1:5" x14ac:dyDescent="0.55000000000000004">
      <c r="A107" s="134">
        <v>2097</v>
      </c>
      <c r="B107" s="134" t="s">
        <v>126</v>
      </c>
      <c r="C107" s="134">
        <v>241672706</v>
      </c>
      <c r="D107" s="134">
        <v>3320585</v>
      </c>
      <c r="E107" s="134">
        <v>244993291</v>
      </c>
    </row>
    <row r="108" spans="1:5" x14ac:dyDescent="0.55000000000000004">
      <c r="A108" s="134">
        <v>2113</v>
      </c>
      <c r="B108" s="134" t="s">
        <v>127</v>
      </c>
      <c r="C108" s="134">
        <v>111387525</v>
      </c>
      <c r="D108" s="134">
        <v>0</v>
      </c>
      <c r="E108" s="134">
        <v>111387525</v>
      </c>
    </row>
    <row r="109" spans="1:5" x14ac:dyDescent="0.55000000000000004">
      <c r="A109" s="134">
        <v>2124</v>
      </c>
      <c r="B109" s="134" t="s">
        <v>128</v>
      </c>
      <c r="C109" s="134">
        <v>439938557</v>
      </c>
      <c r="D109" s="134">
        <v>7044180</v>
      </c>
      <c r="E109" s="134">
        <v>446982737</v>
      </c>
    </row>
    <row r="110" spans="1:5" x14ac:dyDescent="0.55000000000000004">
      <c r="A110" s="134">
        <v>2151</v>
      </c>
      <c r="B110" s="134" t="s">
        <v>129</v>
      </c>
      <c r="C110" s="134">
        <v>286732260</v>
      </c>
      <c r="D110" s="134">
        <v>29806003</v>
      </c>
      <c r="E110" s="134">
        <v>316538263</v>
      </c>
    </row>
    <row r="111" spans="1:5" x14ac:dyDescent="0.55000000000000004">
      <c r="A111" s="134">
        <v>2169</v>
      </c>
      <c r="B111" s="134" t="s">
        <v>130</v>
      </c>
      <c r="C111" s="134">
        <v>952353149</v>
      </c>
      <c r="D111" s="134">
        <v>25758314</v>
      </c>
      <c r="E111" s="134">
        <v>978111463</v>
      </c>
    </row>
    <row r="112" spans="1:5" x14ac:dyDescent="0.55000000000000004">
      <c r="A112" s="134">
        <v>2295</v>
      </c>
      <c r="B112" s="134" t="s">
        <v>131</v>
      </c>
      <c r="C112" s="134">
        <v>505070799</v>
      </c>
      <c r="D112" s="134">
        <v>34172865</v>
      </c>
      <c r="E112" s="134">
        <v>539243664</v>
      </c>
    </row>
    <row r="113" spans="1:5" x14ac:dyDescent="0.55000000000000004">
      <c r="A113" s="134">
        <v>2313</v>
      </c>
      <c r="B113" s="134" t="s">
        <v>132</v>
      </c>
      <c r="C113" s="134">
        <v>1156807676</v>
      </c>
      <c r="D113" s="134">
        <v>126122647</v>
      </c>
      <c r="E113" s="134">
        <v>1282930323</v>
      </c>
    </row>
    <row r="114" spans="1:5" x14ac:dyDescent="0.55000000000000004">
      <c r="A114" s="134">
        <v>2322</v>
      </c>
      <c r="B114" s="134" t="s">
        <v>133</v>
      </c>
      <c r="C114" s="134">
        <v>833617080</v>
      </c>
      <c r="D114" s="134">
        <v>4771286</v>
      </c>
      <c r="E114" s="134">
        <v>838388366</v>
      </c>
    </row>
    <row r="115" spans="1:5" x14ac:dyDescent="0.55000000000000004">
      <c r="A115" s="134">
        <v>2369</v>
      </c>
      <c r="B115" s="134" t="s">
        <v>134</v>
      </c>
      <c r="C115" s="134">
        <v>232429306</v>
      </c>
      <c r="D115" s="134">
        <v>0</v>
      </c>
      <c r="E115" s="134">
        <v>232429306</v>
      </c>
    </row>
    <row r="116" spans="1:5" x14ac:dyDescent="0.55000000000000004">
      <c r="A116" s="134">
        <v>2682</v>
      </c>
      <c r="B116" s="134" t="s">
        <v>2</v>
      </c>
      <c r="C116" s="134">
        <v>203495605</v>
      </c>
      <c r="D116" s="134">
        <v>2873438</v>
      </c>
      <c r="E116" s="134">
        <v>206369043</v>
      </c>
    </row>
    <row r="117" spans="1:5" x14ac:dyDescent="0.55000000000000004">
      <c r="A117" s="134">
        <v>2376</v>
      </c>
      <c r="B117" s="134" t="s">
        <v>135</v>
      </c>
      <c r="C117" s="134">
        <v>314604836</v>
      </c>
      <c r="D117" s="134">
        <v>36668865</v>
      </c>
      <c r="E117" s="134">
        <v>351273701</v>
      </c>
    </row>
    <row r="118" spans="1:5" x14ac:dyDescent="0.55000000000000004">
      <c r="A118" s="134">
        <v>2403</v>
      </c>
      <c r="B118" s="134" t="s">
        <v>136</v>
      </c>
      <c r="C118" s="134">
        <v>677481453</v>
      </c>
      <c r="D118" s="134">
        <v>26251419</v>
      </c>
      <c r="E118" s="134">
        <v>703732872</v>
      </c>
    </row>
    <row r="119" spans="1:5" x14ac:dyDescent="0.55000000000000004">
      <c r="A119" s="134">
        <v>2457</v>
      </c>
      <c r="B119" s="134" t="s">
        <v>361</v>
      </c>
      <c r="C119" s="134">
        <v>296514607</v>
      </c>
      <c r="D119" s="134">
        <v>3376423</v>
      </c>
      <c r="E119" s="134">
        <v>299891030</v>
      </c>
    </row>
    <row r="120" spans="1:5" x14ac:dyDescent="0.55000000000000004">
      <c r="A120" s="134">
        <v>2466</v>
      </c>
      <c r="B120" s="134" t="s">
        <v>138</v>
      </c>
      <c r="C120" s="134">
        <v>728315890</v>
      </c>
      <c r="D120" s="134">
        <v>0</v>
      </c>
      <c r="E120" s="134">
        <v>728315890</v>
      </c>
    </row>
    <row r="121" spans="1:5" x14ac:dyDescent="0.55000000000000004">
      <c r="A121" s="134">
        <v>2493</v>
      </c>
      <c r="B121" s="134" t="s">
        <v>139</v>
      </c>
      <c r="C121" s="134">
        <v>133658254</v>
      </c>
      <c r="D121" s="134">
        <v>0</v>
      </c>
      <c r="E121" s="134">
        <v>133658254</v>
      </c>
    </row>
    <row r="122" spans="1:5" x14ac:dyDescent="0.55000000000000004">
      <c r="A122" s="134">
        <v>2502</v>
      </c>
      <c r="B122" s="134" t="s">
        <v>140</v>
      </c>
      <c r="C122" s="134">
        <v>372165179</v>
      </c>
      <c r="D122" s="134">
        <v>17712138</v>
      </c>
      <c r="E122" s="134">
        <v>389877317</v>
      </c>
    </row>
    <row r="123" spans="1:5" x14ac:dyDescent="0.55000000000000004">
      <c r="A123" s="134">
        <v>2511</v>
      </c>
      <c r="B123" s="134" t="s">
        <v>141</v>
      </c>
      <c r="C123" s="134">
        <v>787828230</v>
      </c>
      <c r="D123" s="134">
        <v>5544095</v>
      </c>
      <c r="E123" s="134">
        <v>793372325</v>
      </c>
    </row>
    <row r="124" spans="1:5" x14ac:dyDescent="0.55000000000000004">
      <c r="A124" s="134">
        <v>2520</v>
      </c>
      <c r="B124" s="134" t="s">
        <v>142</v>
      </c>
      <c r="C124" s="134">
        <v>204030146</v>
      </c>
      <c r="D124" s="134">
        <v>7312933</v>
      </c>
      <c r="E124" s="134">
        <v>211343079</v>
      </c>
    </row>
    <row r="125" spans="1:5" x14ac:dyDescent="0.55000000000000004">
      <c r="A125" s="134">
        <v>2556</v>
      </c>
      <c r="B125" s="134" t="s">
        <v>362</v>
      </c>
      <c r="C125" s="134">
        <v>297600584</v>
      </c>
      <c r="D125" s="134">
        <v>5064763</v>
      </c>
      <c r="E125" s="134">
        <v>302665347</v>
      </c>
    </row>
    <row r="126" spans="1:5" x14ac:dyDescent="0.55000000000000004">
      <c r="A126" s="134">
        <v>3195</v>
      </c>
      <c r="B126" s="134" t="s">
        <v>144</v>
      </c>
      <c r="C126" s="134">
        <v>680910071</v>
      </c>
      <c r="D126" s="134">
        <v>94644734</v>
      </c>
      <c r="E126" s="134">
        <v>775554805</v>
      </c>
    </row>
    <row r="127" spans="1:5" x14ac:dyDescent="0.55000000000000004">
      <c r="A127" s="134">
        <v>2709</v>
      </c>
      <c r="B127" s="134" t="s">
        <v>145</v>
      </c>
      <c r="C127" s="134">
        <v>649549351</v>
      </c>
      <c r="D127" s="134">
        <v>156886707</v>
      </c>
      <c r="E127" s="134">
        <v>806436058</v>
      </c>
    </row>
    <row r="128" spans="1:5" x14ac:dyDescent="0.55000000000000004">
      <c r="A128" s="134">
        <v>2718</v>
      </c>
      <c r="B128" s="134" t="s">
        <v>146</v>
      </c>
      <c r="C128" s="134">
        <v>332378355</v>
      </c>
      <c r="D128" s="134">
        <v>1212379</v>
      </c>
      <c r="E128" s="134">
        <v>333590734</v>
      </c>
    </row>
    <row r="129" spans="1:5" x14ac:dyDescent="0.55000000000000004">
      <c r="A129" s="134">
        <v>2727</v>
      </c>
      <c r="B129" s="134" t="s">
        <v>147</v>
      </c>
      <c r="C129" s="134">
        <v>294886520</v>
      </c>
      <c r="D129" s="134">
        <v>17601511</v>
      </c>
      <c r="E129" s="134">
        <v>312488031</v>
      </c>
    </row>
    <row r="130" spans="1:5" x14ac:dyDescent="0.55000000000000004">
      <c r="A130" s="134">
        <v>2754</v>
      </c>
      <c r="B130" s="134" t="s">
        <v>148</v>
      </c>
      <c r="C130" s="134">
        <v>232535173</v>
      </c>
      <c r="D130" s="134">
        <v>1187124</v>
      </c>
      <c r="E130" s="134">
        <v>233722297</v>
      </c>
    </row>
    <row r="131" spans="1:5" x14ac:dyDescent="0.55000000000000004">
      <c r="A131" s="134">
        <v>2766</v>
      </c>
      <c r="B131" s="134" t="s">
        <v>363</v>
      </c>
      <c r="C131" s="134">
        <v>186067513</v>
      </c>
      <c r="D131" s="134">
        <v>17435750</v>
      </c>
      <c r="E131" s="134">
        <v>203503263</v>
      </c>
    </row>
    <row r="132" spans="1:5" x14ac:dyDescent="0.55000000000000004">
      <c r="A132" s="134">
        <v>2772</v>
      </c>
      <c r="B132" s="134" t="s">
        <v>149</v>
      </c>
      <c r="C132" s="134">
        <v>168647298</v>
      </c>
      <c r="D132" s="134">
        <v>215935</v>
      </c>
      <c r="E132" s="134">
        <v>168863233</v>
      </c>
    </row>
    <row r="133" spans="1:5" x14ac:dyDescent="0.55000000000000004">
      <c r="A133" s="134">
        <v>2781</v>
      </c>
      <c r="B133" s="134" t="s">
        <v>150</v>
      </c>
      <c r="C133" s="134">
        <v>461720720</v>
      </c>
      <c r="D133" s="134">
        <v>1348420</v>
      </c>
      <c r="E133" s="134">
        <v>463069140</v>
      </c>
    </row>
    <row r="134" spans="1:5" x14ac:dyDescent="0.55000000000000004">
      <c r="A134" s="134">
        <v>2826</v>
      </c>
      <c r="B134" s="134" t="s">
        <v>151</v>
      </c>
      <c r="C134" s="134">
        <v>651994267</v>
      </c>
      <c r="D134" s="134">
        <v>17452777</v>
      </c>
      <c r="E134" s="134">
        <v>669447044</v>
      </c>
    </row>
    <row r="135" spans="1:5" x14ac:dyDescent="0.55000000000000004">
      <c r="A135" s="134">
        <v>2846</v>
      </c>
      <c r="B135" s="134" t="s">
        <v>152</v>
      </c>
      <c r="C135" s="134">
        <v>308008597</v>
      </c>
      <c r="D135" s="134">
        <v>1681338</v>
      </c>
      <c r="E135" s="134">
        <v>309689935</v>
      </c>
    </row>
    <row r="136" spans="1:5" x14ac:dyDescent="0.55000000000000004">
      <c r="A136" s="134">
        <v>2862</v>
      </c>
      <c r="B136" s="134" t="s">
        <v>153</v>
      </c>
      <c r="C136" s="134">
        <v>566934878</v>
      </c>
      <c r="D136" s="134">
        <v>25376286</v>
      </c>
      <c r="E136" s="134">
        <v>592311164</v>
      </c>
    </row>
    <row r="137" spans="1:5" x14ac:dyDescent="0.55000000000000004">
      <c r="A137" s="134">
        <v>2977</v>
      </c>
      <c r="B137" s="134" t="s">
        <v>154</v>
      </c>
      <c r="C137" s="134">
        <v>370223168</v>
      </c>
      <c r="D137" s="134">
        <v>689199</v>
      </c>
      <c r="E137" s="134">
        <v>370912367</v>
      </c>
    </row>
    <row r="138" spans="1:5" x14ac:dyDescent="0.55000000000000004">
      <c r="A138" s="134">
        <v>2988</v>
      </c>
      <c r="B138" s="134" t="s">
        <v>155</v>
      </c>
      <c r="C138" s="134">
        <v>282298116</v>
      </c>
      <c r="D138" s="134">
        <v>13436675</v>
      </c>
      <c r="E138" s="134">
        <v>295734791</v>
      </c>
    </row>
    <row r="139" spans="1:5" x14ac:dyDescent="0.55000000000000004">
      <c r="A139" s="134">
        <v>3029</v>
      </c>
      <c r="B139" s="134" t="s">
        <v>156</v>
      </c>
      <c r="C139" s="134">
        <v>648251738</v>
      </c>
      <c r="D139" s="134">
        <v>4815888</v>
      </c>
      <c r="E139" s="134">
        <v>653067626</v>
      </c>
    </row>
    <row r="140" spans="1:5" x14ac:dyDescent="0.55000000000000004">
      <c r="A140" s="134">
        <v>3033</v>
      </c>
      <c r="B140" s="134" t="s">
        <v>157</v>
      </c>
      <c r="C140" s="134">
        <v>331231317</v>
      </c>
      <c r="D140" s="134">
        <v>5282947</v>
      </c>
      <c r="E140" s="134">
        <v>336514264</v>
      </c>
    </row>
    <row r="141" spans="1:5" x14ac:dyDescent="0.55000000000000004">
      <c r="A141" s="134">
        <v>3042</v>
      </c>
      <c r="B141" s="134" t="s">
        <v>158</v>
      </c>
      <c r="C141" s="134">
        <v>226645290</v>
      </c>
      <c r="D141" s="134">
        <v>53251678</v>
      </c>
      <c r="E141" s="134">
        <v>279896968</v>
      </c>
    </row>
    <row r="142" spans="1:5" x14ac:dyDescent="0.55000000000000004">
      <c r="A142" s="134">
        <v>3060</v>
      </c>
      <c r="B142" s="134" t="s">
        <v>159</v>
      </c>
      <c r="C142" s="134">
        <v>599419809</v>
      </c>
      <c r="D142" s="134">
        <v>26888050</v>
      </c>
      <c r="E142" s="134">
        <v>626307859</v>
      </c>
    </row>
    <row r="143" spans="1:5" x14ac:dyDescent="0.55000000000000004">
      <c r="A143" s="134">
        <v>3168</v>
      </c>
      <c r="B143" s="134" t="s">
        <v>364</v>
      </c>
      <c r="C143" s="134">
        <v>499015488</v>
      </c>
      <c r="D143" s="134">
        <v>14206894</v>
      </c>
      <c r="E143" s="134">
        <v>513222382</v>
      </c>
    </row>
    <row r="144" spans="1:5" x14ac:dyDescent="0.55000000000000004">
      <c r="A144" s="134">
        <v>3105</v>
      </c>
      <c r="B144" s="134" t="s">
        <v>161</v>
      </c>
      <c r="C144" s="134">
        <v>522341005</v>
      </c>
      <c r="D144" s="134">
        <v>35340721</v>
      </c>
      <c r="E144" s="134">
        <v>557681726</v>
      </c>
    </row>
    <row r="145" spans="1:5" x14ac:dyDescent="0.55000000000000004">
      <c r="A145" s="134">
        <v>3114</v>
      </c>
      <c r="B145" s="134" t="s">
        <v>162</v>
      </c>
      <c r="C145" s="134">
        <v>1103026800</v>
      </c>
      <c r="D145" s="134">
        <v>48781735</v>
      </c>
      <c r="E145" s="134">
        <v>1151808535</v>
      </c>
    </row>
    <row r="146" spans="1:5" x14ac:dyDescent="0.55000000000000004">
      <c r="A146" s="134">
        <v>3119</v>
      </c>
      <c r="B146" s="134" t="s">
        <v>163</v>
      </c>
      <c r="C146" s="134">
        <v>324911420</v>
      </c>
      <c r="D146" s="134">
        <v>0</v>
      </c>
      <c r="E146" s="134">
        <v>324911420</v>
      </c>
    </row>
    <row r="147" spans="1:5" x14ac:dyDescent="0.55000000000000004">
      <c r="A147" s="134">
        <v>3141</v>
      </c>
      <c r="B147" s="134" t="s">
        <v>164</v>
      </c>
      <c r="C147" s="134">
        <v>7214569669</v>
      </c>
      <c r="D147" s="134">
        <v>633481767</v>
      </c>
      <c r="E147" s="134">
        <v>7848051436</v>
      </c>
    </row>
    <row r="148" spans="1:5" x14ac:dyDescent="0.55000000000000004">
      <c r="A148" s="134">
        <v>3150</v>
      </c>
      <c r="B148" s="134" t="s">
        <v>165</v>
      </c>
      <c r="C148" s="134">
        <v>433159654</v>
      </c>
      <c r="D148" s="134">
        <v>29069899</v>
      </c>
      <c r="E148" s="134">
        <v>462229553</v>
      </c>
    </row>
    <row r="149" spans="1:5" x14ac:dyDescent="0.55000000000000004">
      <c r="A149" s="134">
        <v>3154</v>
      </c>
      <c r="B149" s="134" t="s">
        <v>166</v>
      </c>
      <c r="C149" s="134">
        <v>184113708</v>
      </c>
      <c r="D149" s="134">
        <v>17354257</v>
      </c>
      <c r="E149" s="134">
        <v>201467965</v>
      </c>
    </row>
    <row r="150" spans="1:5" x14ac:dyDescent="0.55000000000000004">
      <c r="A150" s="134">
        <v>3186</v>
      </c>
      <c r="B150" s="134" t="s">
        <v>167</v>
      </c>
      <c r="C150" s="134">
        <v>166576498</v>
      </c>
      <c r="D150" s="134">
        <v>2521056</v>
      </c>
      <c r="E150" s="134">
        <v>169097554</v>
      </c>
    </row>
    <row r="151" spans="1:5" x14ac:dyDescent="0.55000000000000004">
      <c r="A151" s="134">
        <v>3204</v>
      </c>
      <c r="B151" s="134" t="s">
        <v>168</v>
      </c>
      <c r="C151" s="134">
        <v>347926809</v>
      </c>
      <c r="D151" s="134">
        <v>2298463</v>
      </c>
      <c r="E151" s="134">
        <v>350225272</v>
      </c>
    </row>
    <row r="152" spans="1:5" x14ac:dyDescent="0.55000000000000004">
      <c r="A152" s="134">
        <v>3231</v>
      </c>
      <c r="B152" s="134" t="s">
        <v>169</v>
      </c>
      <c r="C152" s="134">
        <v>2865674057</v>
      </c>
      <c r="D152" s="134">
        <v>536305968</v>
      </c>
      <c r="E152" s="134">
        <v>3401980025</v>
      </c>
    </row>
    <row r="153" spans="1:5" x14ac:dyDescent="0.55000000000000004">
      <c r="A153" s="134">
        <v>3312</v>
      </c>
      <c r="B153" s="134" t="s">
        <v>170</v>
      </c>
      <c r="C153" s="134">
        <v>400585186</v>
      </c>
      <c r="D153" s="134">
        <v>38865915</v>
      </c>
      <c r="E153" s="134">
        <v>439451101</v>
      </c>
    </row>
    <row r="154" spans="1:5" x14ac:dyDescent="0.55000000000000004">
      <c r="A154" s="134">
        <v>3330</v>
      </c>
      <c r="B154" s="134" t="s">
        <v>171</v>
      </c>
      <c r="C154" s="134">
        <v>224027312</v>
      </c>
      <c r="D154" s="134">
        <v>0</v>
      </c>
      <c r="E154" s="134">
        <v>224027312</v>
      </c>
    </row>
    <row r="155" spans="1:5" x14ac:dyDescent="0.55000000000000004">
      <c r="A155" s="134">
        <v>3348</v>
      </c>
      <c r="B155" s="134" t="s">
        <v>172</v>
      </c>
      <c r="C155" s="134">
        <v>245148990</v>
      </c>
      <c r="D155" s="134">
        <v>1529990</v>
      </c>
      <c r="E155" s="134">
        <v>246678980</v>
      </c>
    </row>
    <row r="156" spans="1:5" x14ac:dyDescent="0.55000000000000004">
      <c r="A156" s="134">
        <v>3375</v>
      </c>
      <c r="B156" s="134" t="s">
        <v>173</v>
      </c>
      <c r="C156" s="134">
        <v>553469326</v>
      </c>
      <c r="D156" s="134">
        <v>898240</v>
      </c>
      <c r="E156" s="134">
        <v>554367566</v>
      </c>
    </row>
    <row r="157" spans="1:5" x14ac:dyDescent="0.55000000000000004">
      <c r="A157" s="134">
        <v>3420</v>
      </c>
      <c r="B157" s="134" t="s">
        <v>174</v>
      </c>
      <c r="C157" s="134">
        <v>342406502</v>
      </c>
      <c r="D157" s="134">
        <v>40887456</v>
      </c>
      <c r="E157" s="134">
        <v>383293958</v>
      </c>
    </row>
    <row r="158" spans="1:5" x14ac:dyDescent="0.55000000000000004">
      <c r="A158" s="134">
        <v>3465</v>
      </c>
      <c r="B158" s="134" t="s">
        <v>175</v>
      </c>
      <c r="C158" s="134">
        <v>93716510</v>
      </c>
      <c r="D158" s="134">
        <v>924902</v>
      </c>
      <c r="E158" s="134">
        <v>94641412</v>
      </c>
    </row>
    <row r="159" spans="1:5" x14ac:dyDescent="0.55000000000000004">
      <c r="A159" s="134">
        <v>3537</v>
      </c>
      <c r="B159" s="134" t="s">
        <v>176</v>
      </c>
      <c r="C159" s="134">
        <v>205907026</v>
      </c>
      <c r="D159" s="134">
        <v>754027</v>
      </c>
      <c r="E159" s="134">
        <v>206661053</v>
      </c>
    </row>
    <row r="160" spans="1:5" x14ac:dyDescent="0.55000000000000004">
      <c r="A160" s="134">
        <v>3555</v>
      </c>
      <c r="B160" s="134" t="s">
        <v>177</v>
      </c>
      <c r="C160" s="134">
        <v>293132047</v>
      </c>
      <c r="D160" s="134">
        <v>0</v>
      </c>
      <c r="E160" s="134">
        <v>293132047</v>
      </c>
    </row>
    <row r="161" spans="1:5" x14ac:dyDescent="0.55000000000000004">
      <c r="A161" s="134">
        <v>3600</v>
      </c>
      <c r="B161" s="134" t="s">
        <v>178</v>
      </c>
      <c r="C161" s="134">
        <v>983572081</v>
      </c>
      <c r="D161" s="134">
        <v>222406529</v>
      </c>
      <c r="E161" s="134">
        <v>1205978610</v>
      </c>
    </row>
    <row r="162" spans="1:5" x14ac:dyDescent="0.55000000000000004">
      <c r="A162" s="134">
        <v>3609</v>
      </c>
      <c r="B162" s="134" t="s">
        <v>179</v>
      </c>
      <c r="C162" s="134">
        <v>203363399</v>
      </c>
      <c r="D162" s="134">
        <v>850125</v>
      </c>
      <c r="E162" s="134">
        <v>204213524</v>
      </c>
    </row>
    <row r="163" spans="1:5" x14ac:dyDescent="0.55000000000000004">
      <c r="A163" s="134">
        <v>3645</v>
      </c>
      <c r="B163" s="134" t="s">
        <v>180</v>
      </c>
      <c r="C163" s="134">
        <v>1821334654</v>
      </c>
      <c r="D163" s="134">
        <v>36400917</v>
      </c>
      <c r="E163" s="134">
        <v>1857735571</v>
      </c>
    </row>
    <row r="164" spans="1:5" x14ac:dyDescent="0.55000000000000004">
      <c r="A164" s="134">
        <v>3715</v>
      </c>
      <c r="B164" s="134" t="s">
        <v>181</v>
      </c>
      <c r="C164" s="134">
        <v>2660110373</v>
      </c>
      <c r="D164" s="134">
        <v>98180342</v>
      </c>
      <c r="E164" s="134">
        <v>2758290715</v>
      </c>
    </row>
    <row r="165" spans="1:5" x14ac:dyDescent="0.55000000000000004">
      <c r="A165" s="134">
        <v>3744</v>
      </c>
      <c r="B165" s="134" t="s">
        <v>182</v>
      </c>
      <c r="C165" s="134">
        <v>216628496</v>
      </c>
      <c r="D165" s="134">
        <v>5856367</v>
      </c>
      <c r="E165" s="134">
        <v>222484863</v>
      </c>
    </row>
    <row r="166" spans="1:5" x14ac:dyDescent="0.55000000000000004">
      <c r="A166" s="134">
        <v>3798</v>
      </c>
      <c r="B166" s="134" t="s">
        <v>183</v>
      </c>
      <c r="C166" s="134">
        <v>248349586</v>
      </c>
      <c r="D166" s="134">
        <v>0</v>
      </c>
      <c r="E166" s="134">
        <v>248349586</v>
      </c>
    </row>
    <row r="167" spans="1:5" x14ac:dyDescent="0.55000000000000004">
      <c r="A167" s="134">
        <v>3816</v>
      </c>
      <c r="B167" s="134" t="s">
        <v>184</v>
      </c>
      <c r="C167" s="134">
        <v>194959770</v>
      </c>
      <c r="D167" s="134">
        <v>2777569</v>
      </c>
      <c r="E167" s="134">
        <v>197737339</v>
      </c>
    </row>
    <row r="168" spans="1:5" x14ac:dyDescent="0.55000000000000004">
      <c r="A168" s="134">
        <v>3841</v>
      </c>
      <c r="B168" s="134" t="s">
        <v>185</v>
      </c>
      <c r="C168" s="134">
        <v>317407152</v>
      </c>
      <c r="D168" s="134">
        <v>7630135</v>
      </c>
      <c r="E168" s="134">
        <v>325037287</v>
      </c>
    </row>
    <row r="169" spans="1:5" x14ac:dyDescent="0.55000000000000004">
      <c r="A169" s="134">
        <v>3906</v>
      </c>
      <c r="B169" s="134" t="s">
        <v>186</v>
      </c>
      <c r="C169" s="134">
        <v>279064124</v>
      </c>
      <c r="D169" s="134">
        <v>12688549</v>
      </c>
      <c r="E169" s="134">
        <v>291752673</v>
      </c>
    </row>
    <row r="170" spans="1:5" x14ac:dyDescent="0.55000000000000004">
      <c r="A170" s="134">
        <v>4419</v>
      </c>
      <c r="B170" s="134" t="s">
        <v>365</v>
      </c>
      <c r="C170" s="134">
        <v>302009970</v>
      </c>
      <c r="D170" s="134">
        <v>22030965</v>
      </c>
      <c r="E170" s="134">
        <v>324040935</v>
      </c>
    </row>
    <row r="171" spans="1:5" x14ac:dyDescent="0.55000000000000004">
      <c r="A171" s="134">
        <v>3942</v>
      </c>
      <c r="B171" s="134" t="s">
        <v>187</v>
      </c>
      <c r="C171" s="134">
        <v>191572821</v>
      </c>
      <c r="D171" s="134">
        <v>4873830</v>
      </c>
      <c r="E171" s="134">
        <v>196446651</v>
      </c>
    </row>
    <row r="172" spans="1:5" x14ac:dyDescent="0.55000000000000004">
      <c r="A172" s="134">
        <v>4023</v>
      </c>
      <c r="B172" s="134" t="s">
        <v>188</v>
      </c>
      <c r="C172" s="134">
        <v>462466668</v>
      </c>
      <c r="D172" s="134">
        <v>41444595</v>
      </c>
      <c r="E172" s="134">
        <v>503911263</v>
      </c>
    </row>
    <row r="173" spans="1:5" x14ac:dyDescent="0.55000000000000004">
      <c r="A173" s="134">
        <v>4033</v>
      </c>
      <c r="B173" s="134" t="s">
        <v>366</v>
      </c>
      <c r="C173" s="134">
        <v>466262659</v>
      </c>
      <c r="D173" s="134">
        <v>0</v>
      </c>
      <c r="E173" s="134">
        <v>466262659</v>
      </c>
    </row>
    <row r="174" spans="1:5" x14ac:dyDescent="0.55000000000000004">
      <c r="A174" s="134">
        <v>4041</v>
      </c>
      <c r="B174" s="134" t="s">
        <v>190</v>
      </c>
      <c r="C174" s="134">
        <v>475326199</v>
      </c>
      <c r="D174" s="134">
        <v>21800725</v>
      </c>
      <c r="E174" s="134">
        <v>497126924</v>
      </c>
    </row>
    <row r="175" spans="1:5" x14ac:dyDescent="0.55000000000000004">
      <c r="A175" s="134">
        <v>4043</v>
      </c>
      <c r="B175" s="134" t="s">
        <v>191</v>
      </c>
      <c r="C175" s="134">
        <v>479008491</v>
      </c>
      <c r="D175" s="134">
        <v>4210465</v>
      </c>
      <c r="E175" s="134">
        <v>483218956</v>
      </c>
    </row>
    <row r="176" spans="1:5" x14ac:dyDescent="0.55000000000000004">
      <c r="A176" s="134">
        <v>4068</v>
      </c>
      <c r="B176" s="134" t="s">
        <v>367</v>
      </c>
      <c r="C176" s="134">
        <v>434550730</v>
      </c>
      <c r="D176" s="134">
        <v>4578424</v>
      </c>
      <c r="E176" s="134">
        <v>439129154</v>
      </c>
    </row>
    <row r="177" spans="1:5" x14ac:dyDescent="0.55000000000000004">
      <c r="A177" s="134">
        <v>4086</v>
      </c>
      <c r="B177" s="134" t="s">
        <v>193</v>
      </c>
      <c r="C177" s="134">
        <v>525101826</v>
      </c>
      <c r="D177" s="134">
        <v>82742276</v>
      </c>
      <c r="E177" s="134">
        <v>607844102</v>
      </c>
    </row>
    <row r="178" spans="1:5" x14ac:dyDescent="0.55000000000000004">
      <c r="A178" s="134">
        <v>4104</v>
      </c>
      <c r="B178" s="134" t="s">
        <v>194</v>
      </c>
      <c r="C178" s="134">
        <v>1265781703</v>
      </c>
      <c r="D178" s="134">
        <v>48267390</v>
      </c>
      <c r="E178" s="134">
        <v>1314049093</v>
      </c>
    </row>
    <row r="179" spans="1:5" x14ac:dyDescent="0.55000000000000004">
      <c r="A179" s="134">
        <v>4122</v>
      </c>
      <c r="B179" s="134" t="s">
        <v>195</v>
      </c>
      <c r="C179" s="134">
        <v>225711557</v>
      </c>
      <c r="D179" s="134">
        <v>0</v>
      </c>
      <c r="E179" s="134">
        <v>225711557</v>
      </c>
    </row>
    <row r="180" spans="1:5" x14ac:dyDescent="0.55000000000000004">
      <c r="A180" s="134">
        <v>4131</v>
      </c>
      <c r="B180" s="134" t="s">
        <v>196</v>
      </c>
      <c r="C180" s="134">
        <v>1446874791</v>
      </c>
      <c r="D180" s="134">
        <v>77931315</v>
      </c>
      <c r="E180" s="134">
        <v>1524806106</v>
      </c>
    </row>
    <row r="181" spans="1:5" x14ac:dyDescent="0.55000000000000004">
      <c r="A181" s="134">
        <v>4203</v>
      </c>
      <c r="B181" s="134" t="s">
        <v>197</v>
      </c>
      <c r="C181" s="134">
        <v>383786129</v>
      </c>
      <c r="D181" s="134">
        <v>4637023</v>
      </c>
      <c r="E181" s="134">
        <v>388423152</v>
      </c>
    </row>
    <row r="182" spans="1:5" x14ac:dyDescent="0.55000000000000004">
      <c r="A182" s="134">
        <v>4212</v>
      </c>
      <c r="B182" s="134" t="s">
        <v>198</v>
      </c>
      <c r="C182" s="134">
        <v>94534346</v>
      </c>
      <c r="D182" s="134">
        <v>0</v>
      </c>
      <c r="E182" s="134">
        <v>94534346</v>
      </c>
    </row>
    <row r="183" spans="1:5" x14ac:dyDescent="0.55000000000000004">
      <c r="A183" s="134">
        <v>4271</v>
      </c>
      <c r="B183" s="134" t="s">
        <v>200</v>
      </c>
      <c r="C183" s="134">
        <v>600010895</v>
      </c>
      <c r="D183" s="134">
        <v>13333810</v>
      </c>
      <c r="E183" s="134">
        <v>613344705</v>
      </c>
    </row>
    <row r="184" spans="1:5" x14ac:dyDescent="0.55000000000000004">
      <c r="A184" s="134">
        <v>4269</v>
      </c>
      <c r="B184" s="134" t="s">
        <v>199</v>
      </c>
      <c r="C184" s="134">
        <v>301435737</v>
      </c>
      <c r="D184" s="134">
        <v>587527</v>
      </c>
      <c r="E184" s="134">
        <v>302023264</v>
      </c>
    </row>
    <row r="185" spans="1:5" x14ac:dyDescent="0.55000000000000004">
      <c r="A185" s="134">
        <v>4356</v>
      </c>
      <c r="B185" s="134" t="s">
        <v>201</v>
      </c>
      <c r="C185" s="134">
        <v>374154862</v>
      </c>
      <c r="D185" s="134">
        <v>0</v>
      </c>
      <c r="E185" s="134">
        <v>374154862</v>
      </c>
    </row>
    <row r="186" spans="1:5" x14ac:dyDescent="0.55000000000000004">
      <c r="A186" s="134">
        <v>4149</v>
      </c>
      <c r="B186" s="134" t="s">
        <v>202</v>
      </c>
      <c r="C186" s="134">
        <v>837479850</v>
      </c>
      <c r="D186" s="134">
        <v>32620071</v>
      </c>
      <c r="E186" s="134">
        <v>870099921</v>
      </c>
    </row>
    <row r="187" spans="1:5" x14ac:dyDescent="0.55000000000000004">
      <c r="A187" s="134">
        <v>4437</v>
      </c>
      <c r="B187" s="134" t="s">
        <v>203</v>
      </c>
      <c r="C187" s="134">
        <v>433192819</v>
      </c>
      <c r="D187" s="134">
        <v>52803987</v>
      </c>
      <c r="E187" s="134">
        <v>485996806</v>
      </c>
    </row>
    <row r="188" spans="1:5" x14ac:dyDescent="0.55000000000000004">
      <c r="A188" s="134">
        <v>4446</v>
      </c>
      <c r="B188" s="134" t="s">
        <v>204</v>
      </c>
      <c r="C188" s="134">
        <v>430925699</v>
      </c>
      <c r="D188" s="134">
        <v>20789154</v>
      </c>
      <c r="E188" s="134">
        <v>451714853</v>
      </c>
    </row>
    <row r="189" spans="1:5" x14ac:dyDescent="0.55000000000000004">
      <c r="A189" s="134">
        <v>4491</v>
      </c>
      <c r="B189" s="134" t="s">
        <v>205</v>
      </c>
      <c r="C189" s="134">
        <v>161591214</v>
      </c>
      <c r="D189" s="134">
        <v>13708114</v>
      </c>
      <c r="E189" s="134">
        <v>175299328</v>
      </c>
    </row>
    <row r="190" spans="1:5" x14ac:dyDescent="0.55000000000000004">
      <c r="A190" s="134">
        <v>4505</v>
      </c>
      <c r="B190" s="134" t="s">
        <v>206</v>
      </c>
      <c r="C190" s="134">
        <v>119749733</v>
      </c>
      <c r="D190" s="134">
        <v>0</v>
      </c>
      <c r="E190" s="134">
        <v>119749733</v>
      </c>
    </row>
    <row r="191" spans="1:5" x14ac:dyDescent="0.55000000000000004">
      <c r="A191" s="134">
        <v>4509</v>
      </c>
      <c r="B191" s="134" t="s">
        <v>207</v>
      </c>
      <c r="C191" s="134">
        <v>79600180</v>
      </c>
      <c r="D191" s="134">
        <v>0</v>
      </c>
      <c r="E191" s="134">
        <v>79600180</v>
      </c>
    </row>
    <row r="192" spans="1:5" x14ac:dyDescent="0.55000000000000004">
      <c r="A192" s="134">
        <v>4518</v>
      </c>
      <c r="B192" s="134" t="s">
        <v>208</v>
      </c>
      <c r="C192" s="134">
        <v>101256226</v>
      </c>
      <c r="D192" s="134">
        <v>12179766</v>
      </c>
      <c r="E192" s="134">
        <v>113435992</v>
      </c>
    </row>
    <row r="193" spans="1:5" x14ac:dyDescent="0.55000000000000004">
      <c r="A193" s="134">
        <v>4527</v>
      </c>
      <c r="B193" s="134" t="s">
        <v>209</v>
      </c>
      <c r="C193" s="134">
        <v>370178982</v>
      </c>
      <c r="D193" s="134">
        <v>42785471</v>
      </c>
      <c r="E193" s="134">
        <v>412964453</v>
      </c>
    </row>
    <row r="194" spans="1:5" x14ac:dyDescent="0.55000000000000004">
      <c r="A194" s="134">
        <v>4536</v>
      </c>
      <c r="B194" s="134" t="s">
        <v>210</v>
      </c>
      <c r="C194" s="134">
        <v>655675676</v>
      </c>
      <c r="D194" s="134">
        <v>17823882</v>
      </c>
      <c r="E194" s="134">
        <v>673499558</v>
      </c>
    </row>
    <row r="195" spans="1:5" x14ac:dyDescent="0.55000000000000004">
      <c r="A195" s="134">
        <v>4554</v>
      </c>
      <c r="B195" s="134" t="s">
        <v>211</v>
      </c>
      <c r="C195" s="134">
        <v>382346050</v>
      </c>
      <c r="D195" s="134">
        <v>37509081</v>
      </c>
      <c r="E195" s="134">
        <v>419855131</v>
      </c>
    </row>
    <row r="196" spans="1:5" x14ac:dyDescent="0.55000000000000004">
      <c r="A196" s="134">
        <v>4572</v>
      </c>
      <c r="B196" s="134" t="s">
        <v>212</v>
      </c>
      <c r="C196" s="134">
        <v>87233490</v>
      </c>
      <c r="D196" s="134">
        <v>0</v>
      </c>
      <c r="E196" s="134">
        <v>87233490</v>
      </c>
    </row>
    <row r="197" spans="1:5" x14ac:dyDescent="0.55000000000000004">
      <c r="A197" s="134">
        <v>4581</v>
      </c>
      <c r="B197" s="134" t="s">
        <v>213</v>
      </c>
      <c r="C197" s="134">
        <v>1519944592</v>
      </c>
      <c r="D197" s="134">
        <v>78620267</v>
      </c>
      <c r="E197" s="134">
        <v>1598564859</v>
      </c>
    </row>
    <row r="198" spans="1:5" x14ac:dyDescent="0.55000000000000004">
      <c r="A198" s="134">
        <v>4599</v>
      </c>
      <c r="B198" s="134" t="s">
        <v>214</v>
      </c>
      <c r="C198" s="134">
        <v>295643411</v>
      </c>
      <c r="D198" s="134">
        <v>0</v>
      </c>
      <c r="E198" s="134">
        <v>295643411</v>
      </c>
    </row>
    <row r="199" spans="1:5" x14ac:dyDescent="0.55000000000000004">
      <c r="A199" s="134">
        <v>4617</v>
      </c>
      <c r="B199" s="134" t="s">
        <v>215</v>
      </c>
      <c r="C199" s="134">
        <v>574384646</v>
      </c>
      <c r="D199" s="134">
        <v>52692424</v>
      </c>
      <c r="E199" s="134">
        <v>627077070</v>
      </c>
    </row>
    <row r="200" spans="1:5" x14ac:dyDescent="0.55000000000000004">
      <c r="A200" s="134">
        <v>4662</v>
      </c>
      <c r="B200" s="134" t="s">
        <v>216</v>
      </c>
      <c r="C200" s="134">
        <v>571429630</v>
      </c>
      <c r="D200" s="134">
        <v>20429265</v>
      </c>
      <c r="E200" s="134">
        <v>591858895</v>
      </c>
    </row>
    <row r="201" spans="1:5" x14ac:dyDescent="0.55000000000000004">
      <c r="A201" s="134">
        <v>4689</v>
      </c>
      <c r="B201" s="134" t="s">
        <v>217</v>
      </c>
      <c r="C201" s="134">
        <v>142954648</v>
      </c>
      <c r="D201" s="134">
        <v>1151161</v>
      </c>
      <c r="E201" s="134">
        <v>144105809</v>
      </c>
    </row>
    <row r="202" spans="1:5" x14ac:dyDescent="0.55000000000000004">
      <c r="A202" s="134">
        <v>4644</v>
      </c>
      <c r="B202" s="134" t="s">
        <v>218</v>
      </c>
      <c r="C202" s="134">
        <v>345912850</v>
      </c>
      <c r="D202" s="134">
        <v>0</v>
      </c>
      <c r="E202" s="134">
        <v>345912850</v>
      </c>
    </row>
    <row r="203" spans="1:5" x14ac:dyDescent="0.55000000000000004">
      <c r="A203" s="134">
        <v>4725</v>
      </c>
      <c r="B203" s="134" t="s">
        <v>219</v>
      </c>
      <c r="C203" s="134">
        <v>964640430</v>
      </c>
      <c r="D203" s="134">
        <v>118379953</v>
      </c>
      <c r="E203" s="134">
        <v>1083020383</v>
      </c>
    </row>
    <row r="204" spans="1:5" x14ac:dyDescent="0.55000000000000004">
      <c r="A204" s="134">
        <v>2673</v>
      </c>
      <c r="B204" s="134" t="s">
        <v>220</v>
      </c>
      <c r="C204" s="134">
        <v>314778580</v>
      </c>
      <c r="D204" s="134">
        <v>38533028</v>
      </c>
      <c r="E204" s="134">
        <v>353311608</v>
      </c>
    </row>
    <row r="205" spans="1:5" x14ac:dyDescent="0.55000000000000004">
      <c r="A205" s="134">
        <v>153</v>
      </c>
      <c r="B205" s="134" t="s">
        <v>221</v>
      </c>
      <c r="C205" s="134">
        <v>308663831</v>
      </c>
      <c r="D205" s="134">
        <v>0</v>
      </c>
      <c r="E205" s="134">
        <v>308663831</v>
      </c>
    </row>
    <row r="206" spans="1:5" x14ac:dyDescent="0.55000000000000004">
      <c r="A206" s="134">
        <v>3691</v>
      </c>
      <c r="B206" s="134" t="s">
        <v>222</v>
      </c>
      <c r="C206" s="134">
        <v>411519908</v>
      </c>
      <c r="D206" s="134">
        <v>382972</v>
      </c>
      <c r="E206" s="134">
        <v>411902880</v>
      </c>
    </row>
    <row r="207" spans="1:5" x14ac:dyDescent="0.55000000000000004">
      <c r="A207" s="134">
        <v>4774</v>
      </c>
      <c r="B207" s="134" t="s">
        <v>223</v>
      </c>
      <c r="C207" s="134">
        <v>523369002</v>
      </c>
      <c r="D207" s="134">
        <v>3579653</v>
      </c>
      <c r="E207" s="134">
        <v>526948655</v>
      </c>
    </row>
    <row r="208" spans="1:5" x14ac:dyDescent="0.55000000000000004">
      <c r="A208" s="134">
        <v>873</v>
      </c>
      <c r="B208" s="134" t="s">
        <v>224</v>
      </c>
      <c r="C208" s="134">
        <v>440265636</v>
      </c>
      <c r="D208" s="134">
        <v>54338602</v>
      </c>
      <c r="E208" s="134">
        <v>494604238</v>
      </c>
    </row>
    <row r="209" spans="1:5" x14ac:dyDescent="0.55000000000000004">
      <c r="A209" s="134">
        <v>4778</v>
      </c>
      <c r="B209" s="134" t="s">
        <v>225</v>
      </c>
      <c r="C209" s="134">
        <v>318090732</v>
      </c>
      <c r="D209" s="134">
        <v>0</v>
      </c>
      <c r="E209" s="134">
        <v>318090732</v>
      </c>
    </row>
    <row r="210" spans="1:5" x14ac:dyDescent="0.55000000000000004">
      <c r="A210" s="134">
        <v>4777</v>
      </c>
      <c r="B210" s="134" t="s">
        <v>226</v>
      </c>
      <c r="C210" s="134">
        <v>286129366</v>
      </c>
      <c r="D210" s="134">
        <v>0</v>
      </c>
      <c r="E210" s="134">
        <v>286129366</v>
      </c>
    </row>
    <row r="211" spans="1:5" x14ac:dyDescent="0.55000000000000004">
      <c r="A211" s="134">
        <v>4776</v>
      </c>
      <c r="B211" s="134" t="s">
        <v>227</v>
      </c>
      <c r="C211" s="134">
        <v>312840507</v>
      </c>
      <c r="D211" s="134">
        <v>52442405</v>
      </c>
      <c r="E211" s="134">
        <v>365282912</v>
      </c>
    </row>
    <row r="212" spans="1:5" x14ac:dyDescent="0.55000000000000004">
      <c r="A212" s="134">
        <v>4779</v>
      </c>
      <c r="B212" s="134" t="s">
        <v>228</v>
      </c>
      <c r="C212" s="134">
        <v>684207840</v>
      </c>
      <c r="D212" s="134">
        <v>83589649</v>
      </c>
      <c r="E212" s="134">
        <v>767797489</v>
      </c>
    </row>
    <row r="213" spans="1:5" x14ac:dyDescent="0.55000000000000004">
      <c r="A213" s="134">
        <v>4784</v>
      </c>
      <c r="B213" s="134" t="s">
        <v>229</v>
      </c>
      <c r="C213" s="134">
        <v>1459463506</v>
      </c>
      <c r="D213" s="134">
        <v>152625921</v>
      </c>
      <c r="E213" s="134">
        <v>1612089427</v>
      </c>
    </row>
    <row r="214" spans="1:5" x14ac:dyDescent="0.55000000000000004">
      <c r="A214" s="134">
        <v>4785</v>
      </c>
      <c r="B214" s="134" t="s">
        <v>230</v>
      </c>
      <c r="C214" s="134">
        <v>258147562</v>
      </c>
      <c r="D214" s="134">
        <v>0</v>
      </c>
      <c r="E214" s="134">
        <v>258147562</v>
      </c>
    </row>
    <row r="215" spans="1:5" x14ac:dyDescent="0.55000000000000004">
      <c r="A215" s="134">
        <v>333</v>
      </c>
      <c r="B215" s="134" t="s">
        <v>231</v>
      </c>
      <c r="C215" s="134">
        <v>410427250</v>
      </c>
      <c r="D215" s="134">
        <v>25579510</v>
      </c>
      <c r="E215" s="134">
        <v>436006760</v>
      </c>
    </row>
    <row r="216" spans="1:5" x14ac:dyDescent="0.55000000000000004">
      <c r="A216" s="134">
        <v>4773</v>
      </c>
      <c r="B216" s="134" t="s">
        <v>232</v>
      </c>
      <c r="C216" s="134">
        <v>258419025</v>
      </c>
      <c r="D216" s="134">
        <v>0</v>
      </c>
      <c r="E216" s="134">
        <v>258419025</v>
      </c>
    </row>
    <row r="217" spans="1:5" x14ac:dyDescent="0.55000000000000004">
      <c r="A217" s="134">
        <v>4788</v>
      </c>
      <c r="B217" s="134" t="s">
        <v>233</v>
      </c>
      <c r="C217" s="134">
        <v>293421883</v>
      </c>
      <c r="D217" s="134">
        <v>84508546</v>
      </c>
      <c r="E217" s="134">
        <v>377930429</v>
      </c>
    </row>
    <row r="218" spans="1:5" x14ac:dyDescent="0.55000000000000004">
      <c r="A218" s="134">
        <v>4797</v>
      </c>
      <c r="B218" s="134" t="s">
        <v>234</v>
      </c>
      <c r="C218" s="134">
        <v>1034694001</v>
      </c>
      <c r="D218" s="134">
        <v>361509765</v>
      </c>
      <c r="E218" s="134">
        <v>1396203766</v>
      </c>
    </row>
    <row r="219" spans="1:5" x14ac:dyDescent="0.55000000000000004">
      <c r="A219" s="134">
        <v>4860</v>
      </c>
      <c r="B219" s="134" t="s">
        <v>235</v>
      </c>
      <c r="C219" s="134">
        <v>568658823</v>
      </c>
      <c r="D219" s="134">
        <v>182374494</v>
      </c>
      <c r="E219" s="134">
        <v>751033317</v>
      </c>
    </row>
    <row r="220" spans="1:5" x14ac:dyDescent="0.55000000000000004">
      <c r="A220" s="134">
        <v>4869</v>
      </c>
      <c r="B220" s="134" t="s">
        <v>236</v>
      </c>
      <c r="C220" s="134">
        <v>369274747</v>
      </c>
      <c r="D220" s="134">
        <v>34452101</v>
      </c>
      <c r="E220" s="134">
        <v>403726848</v>
      </c>
    </row>
    <row r="221" spans="1:5" x14ac:dyDescent="0.55000000000000004">
      <c r="A221" s="134">
        <v>4878</v>
      </c>
      <c r="B221" s="134" t="s">
        <v>237</v>
      </c>
      <c r="C221" s="134">
        <v>406003603</v>
      </c>
      <c r="D221" s="134">
        <v>794175</v>
      </c>
      <c r="E221" s="134">
        <v>406797778</v>
      </c>
    </row>
    <row r="222" spans="1:5" x14ac:dyDescent="0.55000000000000004">
      <c r="A222" s="134">
        <v>4890</v>
      </c>
      <c r="B222" s="134" t="s">
        <v>238</v>
      </c>
      <c r="C222" s="134">
        <v>1954848761</v>
      </c>
      <c r="D222" s="134">
        <v>95183014</v>
      </c>
      <c r="E222" s="134">
        <v>2050031775</v>
      </c>
    </row>
    <row r="223" spans="1:5" x14ac:dyDescent="0.55000000000000004">
      <c r="A223" s="134">
        <v>4905</v>
      </c>
      <c r="B223" s="134" t="s">
        <v>239</v>
      </c>
      <c r="C223" s="134">
        <v>121642141</v>
      </c>
      <c r="D223" s="134">
        <v>0</v>
      </c>
      <c r="E223" s="134">
        <v>121642141</v>
      </c>
    </row>
    <row r="224" spans="1:5" x14ac:dyDescent="0.55000000000000004">
      <c r="A224" s="134">
        <v>4978</v>
      </c>
      <c r="B224" s="134" t="s">
        <v>240</v>
      </c>
      <c r="C224" s="134">
        <v>206002841</v>
      </c>
      <c r="D224" s="134">
        <v>102056856</v>
      </c>
      <c r="E224" s="134">
        <v>308059697</v>
      </c>
    </row>
    <row r="225" spans="1:5" x14ac:dyDescent="0.55000000000000004">
      <c r="A225" s="134">
        <v>4995</v>
      </c>
      <c r="B225" s="134" t="s">
        <v>241</v>
      </c>
      <c r="C225" s="134">
        <v>430125404</v>
      </c>
      <c r="D225" s="134">
        <v>68548170</v>
      </c>
      <c r="E225" s="134">
        <v>498673574</v>
      </c>
    </row>
    <row r="226" spans="1:5" x14ac:dyDescent="0.55000000000000004">
      <c r="A226" s="134">
        <v>5013</v>
      </c>
      <c r="B226" s="134" t="s">
        <v>242</v>
      </c>
      <c r="C226" s="134">
        <v>753576664</v>
      </c>
      <c r="D226" s="134">
        <v>12663923</v>
      </c>
      <c r="E226" s="134">
        <v>766240587</v>
      </c>
    </row>
    <row r="227" spans="1:5" x14ac:dyDescent="0.55000000000000004">
      <c r="A227" s="134">
        <v>5049</v>
      </c>
      <c r="B227" s="134" t="s">
        <v>243</v>
      </c>
      <c r="C227" s="134">
        <v>957647905</v>
      </c>
      <c r="D227" s="134">
        <v>38093585</v>
      </c>
      <c r="E227" s="134">
        <v>995741490</v>
      </c>
    </row>
    <row r="228" spans="1:5" x14ac:dyDescent="0.55000000000000004">
      <c r="A228" s="134">
        <v>5319</v>
      </c>
      <c r="B228" s="134" t="s">
        <v>4</v>
      </c>
      <c r="C228" s="134">
        <v>390053113</v>
      </c>
      <c r="D228" s="134">
        <v>8553991</v>
      </c>
      <c r="E228" s="134">
        <v>398607104</v>
      </c>
    </row>
    <row r="229" spans="1:5" x14ac:dyDescent="0.55000000000000004">
      <c r="A229" s="134">
        <v>5121</v>
      </c>
      <c r="B229" s="134" t="s">
        <v>244</v>
      </c>
      <c r="C229" s="134">
        <v>522487836</v>
      </c>
      <c r="D229" s="134">
        <v>166687621</v>
      </c>
      <c r="E229" s="134">
        <v>689175457</v>
      </c>
    </row>
    <row r="230" spans="1:5" x14ac:dyDescent="0.55000000000000004">
      <c r="A230" s="134">
        <v>5139</v>
      </c>
      <c r="B230" s="134" t="s">
        <v>245</v>
      </c>
      <c r="C230" s="134">
        <v>153847960</v>
      </c>
      <c r="D230" s="134">
        <v>7624194</v>
      </c>
      <c r="E230" s="134">
        <v>161472154</v>
      </c>
    </row>
    <row r="231" spans="1:5" x14ac:dyDescent="0.55000000000000004">
      <c r="A231" s="134">
        <v>5163</v>
      </c>
      <c r="B231" s="134" t="s">
        <v>246</v>
      </c>
      <c r="C231" s="134">
        <v>347809718</v>
      </c>
      <c r="D231" s="134">
        <v>0</v>
      </c>
      <c r="E231" s="134">
        <v>347809718</v>
      </c>
    </row>
    <row r="232" spans="1:5" x14ac:dyDescent="0.55000000000000004">
      <c r="A232" s="134">
        <v>5166</v>
      </c>
      <c r="B232" s="134" t="s">
        <v>247</v>
      </c>
      <c r="C232" s="134">
        <v>1122248505</v>
      </c>
      <c r="D232" s="134">
        <v>59267582</v>
      </c>
      <c r="E232" s="134">
        <v>1181516087</v>
      </c>
    </row>
    <row r="233" spans="1:5" x14ac:dyDescent="0.55000000000000004">
      <c r="A233" s="134">
        <v>5184</v>
      </c>
      <c r="B233" s="134" t="s">
        <v>248</v>
      </c>
      <c r="C233" s="134">
        <v>433302641</v>
      </c>
      <c r="D233" s="134">
        <v>14964348</v>
      </c>
      <c r="E233" s="134">
        <v>448266989</v>
      </c>
    </row>
    <row r="234" spans="1:5" x14ac:dyDescent="0.55000000000000004">
      <c r="A234" s="134">
        <v>5250</v>
      </c>
      <c r="B234" s="134" t="s">
        <v>249</v>
      </c>
      <c r="C234" s="134">
        <v>2148952126</v>
      </c>
      <c r="D234" s="134">
        <v>191326520</v>
      </c>
      <c r="E234" s="134">
        <v>2340278646</v>
      </c>
    </row>
    <row r="235" spans="1:5" x14ac:dyDescent="0.55000000000000004">
      <c r="A235" s="134">
        <v>5256</v>
      </c>
      <c r="B235" s="134" t="s">
        <v>250</v>
      </c>
      <c r="C235" s="134">
        <v>217388633</v>
      </c>
      <c r="D235" s="134">
        <v>4790405</v>
      </c>
      <c r="E235" s="134">
        <v>222179038</v>
      </c>
    </row>
    <row r="236" spans="1:5" x14ac:dyDescent="0.55000000000000004">
      <c r="A236" s="134">
        <v>5283</v>
      </c>
      <c r="B236" s="134" t="s">
        <v>368</v>
      </c>
      <c r="C236" s="134">
        <v>714495623</v>
      </c>
      <c r="D236" s="134">
        <v>0</v>
      </c>
      <c r="E236" s="134">
        <v>714495623</v>
      </c>
    </row>
    <row r="237" spans="1:5" x14ac:dyDescent="0.55000000000000004">
      <c r="A237" s="134">
        <v>5310</v>
      </c>
      <c r="B237" s="134" t="s">
        <v>252</v>
      </c>
      <c r="C237" s="134">
        <v>209021614</v>
      </c>
      <c r="D237" s="134">
        <v>827422</v>
      </c>
      <c r="E237" s="134">
        <v>209849036</v>
      </c>
    </row>
    <row r="238" spans="1:5" x14ac:dyDescent="0.55000000000000004">
      <c r="A238" s="134">
        <v>5463</v>
      </c>
      <c r="B238" s="134" t="s">
        <v>253</v>
      </c>
      <c r="C238" s="134">
        <v>450928895</v>
      </c>
      <c r="D238" s="134">
        <v>5839821</v>
      </c>
      <c r="E238" s="134">
        <v>456768716</v>
      </c>
    </row>
    <row r="239" spans="1:5" x14ac:dyDescent="0.55000000000000004">
      <c r="A239" s="134">
        <v>5486</v>
      </c>
      <c r="B239" s="134" t="s">
        <v>254</v>
      </c>
      <c r="C239" s="134">
        <v>355674647</v>
      </c>
      <c r="D239" s="134">
        <v>11737977</v>
      </c>
      <c r="E239" s="134">
        <v>367412624</v>
      </c>
    </row>
    <row r="240" spans="1:5" x14ac:dyDescent="0.55000000000000004">
      <c r="A240" s="134">
        <v>5508</v>
      </c>
      <c r="B240" s="134" t="s">
        <v>255</v>
      </c>
      <c r="C240" s="134">
        <v>322217273</v>
      </c>
      <c r="D240" s="134">
        <v>132947808</v>
      </c>
      <c r="E240" s="134">
        <v>455165081</v>
      </c>
    </row>
    <row r="241" spans="1:5" x14ac:dyDescent="0.55000000000000004">
      <c r="A241" s="134">
        <v>1975</v>
      </c>
      <c r="B241" s="134" t="s">
        <v>256</v>
      </c>
      <c r="C241" s="134">
        <v>271267289</v>
      </c>
      <c r="D241" s="134">
        <v>664721</v>
      </c>
      <c r="E241" s="134">
        <v>271932010</v>
      </c>
    </row>
    <row r="242" spans="1:5" x14ac:dyDescent="0.55000000000000004">
      <c r="A242" s="134">
        <v>4824</v>
      </c>
      <c r="B242" s="134" t="s">
        <v>257</v>
      </c>
      <c r="C242" s="134">
        <v>432679095</v>
      </c>
      <c r="D242" s="134">
        <v>8371593</v>
      </c>
      <c r="E242" s="134">
        <v>441050688</v>
      </c>
    </row>
    <row r="243" spans="1:5" x14ac:dyDescent="0.55000000000000004">
      <c r="A243" s="134">
        <v>5607</v>
      </c>
      <c r="B243" s="134" t="s">
        <v>258</v>
      </c>
      <c r="C243" s="134">
        <v>365659345</v>
      </c>
      <c r="D243" s="134">
        <v>62970005</v>
      </c>
      <c r="E243" s="134">
        <v>428629350</v>
      </c>
    </row>
    <row r="244" spans="1:5" x14ac:dyDescent="0.55000000000000004">
      <c r="A244" s="134">
        <v>5643</v>
      </c>
      <c r="B244" s="134" t="s">
        <v>259</v>
      </c>
      <c r="C244" s="134">
        <v>417042640</v>
      </c>
      <c r="D244" s="134">
        <v>40697405</v>
      </c>
      <c r="E244" s="134">
        <v>457740045</v>
      </c>
    </row>
    <row r="245" spans="1:5" x14ac:dyDescent="0.55000000000000004">
      <c r="A245" s="134">
        <v>5697</v>
      </c>
      <c r="B245" s="134" t="s">
        <v>260</v>
      </c>
      <c r="C245" s="134">
        <v>262320865</v>
      </c>
      <c r="D245" s="134">
        <v>7451788</v>
      </c>
      <c r="E245" s="134">
        <v>269772653</v>
      </c>
    </row>
    <row r="246" spans="1:5" x14ac:dyDescent="0.55000000000000004">
      <c r="A246" s="134">
        <v>5724</v>
      </c>
      <c r="B246" s="134" t="s">
        <v>261</v>
      </c>
      <c r="C246" s="134">
        <v>150522883</v>
      </c>
      <c r="D246" s="134">
        <v>0</v>
      </c>
      <c r="E246" s="134">
        <v>150522883</v>
      </c>
    </row>
    <row r="247" spans="1:5" x14ac:dyDescent="0.55000000000000004">
      <c r="A247" s="134">
        <v>5805</v>
      </c>
      <c r="B247" s="134" t="s">
        <v>262</v>
      </c>
      <c r="C247" s="134">
        <v>1526918051</v>
      </c>
      <c r="D247" s="134">
        <v>139124856</v>
      </c>
      <c r="E247" s="134">
        <v>1666042907</v>
      </c>
    </row>
    <row r="248" spans="1:5" x14ac:dyDescent="0.55000000000000004">
      <c r="A248" s="134">
        <v>5823</v>
      </c>
      <c r="B248" s="134" t="s">
        <v>263</v>
      </c>
      <c r="C248" s="134">
        <v>282149557</v>
      </c>
      <c r="D248" s="134">
        <v>530814</v>
      </c>
      <c r="E248" s="134">
        <v>282680371</v>
      </c>
    </row>
    <row r="249" spans="1:5" x14ac:dyDescent="0.55000000000000004">
      <c r="A249" s="134">
        <v>5832</v>
      </c>
      <c r="B249" s="134" t="s">
        <v>264</v>
      </c>
      <c r="C249" s="134">
        <v>225054433</v>
      </c>
      <c r="D249" s="134">
        <v>3473992</v>
      </c>
      <c r="E249" s="134">
        <v>228528425</v>
      </c>
    </row>
    <row r="250" spans="1:5" x14ac:dyDescent="0.55000000000000004">
      <c r="A250" s="134">
        <v>5877</v>
      </c>
      <c r="B250" s="134" t="s">
        <v>265</v>
      </c>
      <c r="C250" s="134">
        <v>961674148</v>
      </c>
      <c r="D250" s="134">
        <v>262324204</v>
      </c>
      <c r="E250" s="134">
        <v>1223998352</v>
      </c>
    </row>
    <row r="251" spans="1:5" x14ac:dyDescent="0.55000000000000004">
      <c r="A251" s="134">
        <v>5895</v>
      </c>
      <c r="B251" s="134" t="s">
        <v>266</v>
      </c>
      <c r="C251" s="134">
        <v>142969902</v>
      </c>
      <c r="D251" s="134">
        <v>0</v>
      </c>
      <c r="E251" s="134">
        <v>142969902</v>
      </c>
    </row>
    <row r="252" spans="1:5" x14ac:dyDescent="0.55000000000000004">
      <c r="A252" s="134">
        <v>5949</v>
      </c>
      <c r="B252" s="134" t="s">
        <v>267</v>
      </c>
      <c r="C252" s="134">
        <v>465328560</v>
      </c>
      <c r="D252" s="134">
        <v>146269930</v>
      </c>
      <c r="E252" s="134">
        <v>611598490</v>
      </c>
    </row>
    <row r="253" spans="1:5" x14ac:dyDescent="0.55000000000000004">
      <c r="A253" s="134">
        <v>5976</v>
      </c>
      <c r="B253" s="134" t="s">
        <v>268</v>
      </c>
      <c r="C253" s="134">
        <v>457945171</v>
      </c>
      <c r="D253" s="134">
        <v>4694222</v>
      </c>
      <c r="E253" s="134">
        <v>462639393</v>
      </c>
    </row>
    <row r="254" spans="1:5" x14ac:dyDescent="0.55000000000000004">
      <c r="A254" s="134">
        <v>5994</v>
      </c>
      <c r="B254" s="134" t="s">
        <v>269</v>
      </c>
      <c r="C254" s="134">
        <v>374516301</v>
      </c>
      <c r="D254" s="134">
        <v>34592409</v>
      </c>
      <c r="E254" s="134">
        <v>409108710</v>
      </c>
    </row>
    <row r="255" spans="1:5" x14ac:dyDescent="0.55000000000000004">
      <c r="A255" s="134">
        <v>6003</v>
      </c>
      <c r="B255" s="134" t="s">
        <v>270</v>
      </c>
      <c r="C255" s="134">
        <v>219623532</v>
      </c>
      <c r="D255" s="134">
        <v>0</v>
      </c>
      <c r="E255" s="134">
        <v>219623532</v>
      </c>
    </row>
    <row r="256" spans="1:5" x14ac:dyDescent="0.55000000000000004">
      <c r="A256" s="134">
        <v>6012</v>
      </c>
      <c r="B256" s="134" t="s">
        <v>271</v>
      </c>
      <c r="C256" s="134">
        <v>227968716</v>
      </c>
      <c r="D256" s="134">
        <v>0</v>
      </c>
      <c r="E256" s="134">
        <v>227968716</v>
      </c>
    </row>
    <row r="257" spans="1:5" x14ac:dyDescent="0.55000000000000004">
      <c r="A257" s="134">
        <v>6030</v>
      </c>
      <c r="B257" s="134" t="s">
        <v>272</v>
      </c>
      <c r="C257" s="134">
        <v>602549656</v>
      </c>
      <c r="D257" s="134">
        <v>140275080</v>
      </c>
      <c r="E257" s="134">
        <v>742824736</v>
      </c>
    </row>
    <row r="258" spans="1:5" x14ac:dyDescent="0.55000000000000004">
      <c r="A258" s="134">
        <v>6048</v>
      </c>
      <c r="B258" s="134" t="s">
        <v>273</v>
      </c>
      <c r="C258" s="134">
        <v>310640546</v>
      </c>
      <c r="D258" s="134">
        <v>0</v>
      </c>
      <c r="E258" s="134">
        <v>310640546</v>
      </c>
    </row>
    <row r="259" spans="1:5" x14ac:dyDescent="0.55000000000000004">
      <c r="A259" s="134">
        <v>6039</v>
      </c>
      <c r="B259" s="134" t="s">
        <v>274</v>
      </c>
      <c r="C259" s="134">
        <v>3321265890</v>
      </c>
      <c r="D259" s="134">
        <v>340317383</v>
      </c>
      <c r="E259" s="134">
        <v>3661583273</v>
      </c>
    </row>
    <row r="260" spans="1:5" x14ac:dyDescent="0.55000000000000004">
      <c r="A260" s="134">
        <v>6093</v>
      </c>
      <c r="B260" s="134" t="s">
        <v>275</v>
      </c>
      <c r="C260" s="134">
        <v>603954825</v>
      </c>
      <c r="D260" s="134">
        <v>24512312</v>
      </c>
      <c r="E260" s="134">
        <v>628467137</v>
      </c>
    </row>
    <row r="261" spans="1:5" x14ac:dyDescent="0.55000000000000004">
      <c r="A261" s="134">
        <v>6091</v>
      </c>
      <c r="B261" s="134" t="s">
        <v>276</v>
      </c>
      <c r="C261" s="134">
        <v>640874920</v>
      </c>
      <c r="D261" s="134">
        <v>5380393</v>
      </c>
      <c r="E261" s="134">
        <v>646255313</v>
      </c>
    </row>
    <row r="262" spans="1:5" x14ac:dyDescent="0.55000000000000004">
      <c r="A262" s="134">
        <v>6095</v>
      </c>
      <c r="B262" s="134" t="s">
        <v>277</v>
      </c>
      <c r="C262" s="134">
        <v>384413728</v>
      </c>
      <c r="D262" s="134">
        <v>1009088</v>
      </c>
      <c r="E262" s="134">
        <v>385422816</v>
      </c>
    </row>
    <row r="263" spans="1:5" x14ac:dyDescent="0.55000000000000004">
      <c r="A263" s="134">
        <v>5157</v>
      </c>
      <c r="B263" s="134" t="s">
        <v>369</v>
      </c>
      <c r="C263" s="134">
        <v>743506630</v>
      </c>
      <c r="D263" s="134">
        <v>17664329</v>
      </c>
      <c r="E263" s="134">
        <v>761170959</v>
      </c>
    </row>
    <row r="264" spans="1:5" x14ac:dyDescent="0.55000000000000004">
      <c r="A264" s="134">
        <v>6097</v>
      </c>
      <c r="B264" s="134" t="s">
        <v>279</v>
      </c>
      <c r="C264" s="134">
        <v>136268024</v>
      </c>
      <c r="D264" s="134">
        <v>0</v>
      </c>
      <c r="E264" s="134">
        <v>136268024</v>
      </c>
    </row>
    <row r="265" spans="1:5" x14ac:dyDescent="0.55000000000000004">
      <c r="A265" s="134">
        <v>6098</v>
      </c>
      <c r="B265" s="134" t="s">
        <v>370</v>
      </c>
      <c r="C265" s="134">
        <v>424554497</v>
      </c>
      <c r="D265" s="134">
        <v>6778151</v>
      </c>
      <c r="E265" s="134">
        <v>431332648</v>
      </c>
    </row>
    <row r="266" spans="1:5" x14ac:dyDescent="0.55000000000000004">
      <c r="A266" s="134">
        <v>6100</v>
      </c>
      <c r="B266" s="134" t="s">
        <v>281</v>
      </c>
      <c r="C266" s="134">
        <v>287897714</v>
      </c>
      <c r="D266" s="134">
        <v>2101992</v>
      </c>
      <c r="E266" s="134">
        <v>289999706</v>
      </c>
    </row>
    <row r="267" spans="1:5" x14ac:dyDescent="0.55000000000000004">
      <c r="A267" s="134">
        <v>6101</v>
      </c>
      <c r="B267" s="134" t="s">
        <v>282</v>
      </c>
      <c r="C267" s="134">
        <v>2574319185</v>
      </c>
      <c r="D267" s="134">
        <v>524674145</v>
      </c>
      <c r="E267" s="134">
        <v>3098993330</v>
      </c>
    </row>
    <row r="268" spans="1:5" x14ac:dyDescent="0.55000000000000004">
      <c r="A268" s="134">
        <v>6096</v>
      </c>
      <c r="B268" s="134" t="s">
        <v>378</v>
      </c>
      <c r="C268" s="134">
        <v>927801182</v>
      </c>
      <c r="D268" s="134">
        <v>77386536</v>
      </c>
      <c r="E268" s="134">
        <v>1005187718</v>
      </c>
    </row>
    <row r="269" spans="1:5" x14ac:dyDescent="0.55000000000000004">
      <c r="A269" s="134">
        <v>6094</v>
      </c>
      <c r="B269" s="134" t="s">
        <v>283</v>
      </c>
      <c r="C269" s="134">
        <v>197195033</v>
      </c>
      <c r="D269" s="134">
        <v>0</v>
      </c>
      <c r="E269" s="134">
        <v>197195033</v>
      </c>
    </row>
    <row r="270" spans="1:5" x14ac:dyDescent="0.55000000000000004">
      <c r="A270" s="134">
        <v>6102</v>
      </c>
      <c r="B270" s="134" t="s">
        <v>284</v>
      </c>
      <c r="C270" s="134">
        <v>755982905</v>
      </c>
      <c r="D270" s="134">
        <v>46500013</v>
      </c>
      <c r="E270" s="134">
        <v>802482918</v>
      </c>
    </row>
    <row r="271" spans="1:5" x14ac:dyDescent="0.55000000000000004">
      <c r="A271" s="134">
        <v>6120</v>
      </c>
      <c r="B271" s="134" t="s">
        <v>285</v>
      </c>
      <c r="C271" s="134">
        <v>1630984399</v>
      </c>
      <c r="D271" s="134">
        <v>89656993</v>
      </c>
      <c r="E271" s="134">
        <v>1720641392</v>
      </c>
    </row>
    <row r="272" spans="1:5" x14ac:dyDescent="0.55000000000000004">
      <c r="A272" s="134">
        <v>6138</v>
      </c>
      <c r="B272" s="134" t="s">
        <v>286</v>
      </c>
      <c r="C272" s="134">
        <v>184825808</v>
      </c>
      <c r="D272" s="134">
        <v>19377</v>
      </c>
      <c r="E272" s="134">
        <v>184845185</v>
      </c>
    </row>
    <row r="273" spans="1:5" x14ac:dyDescent="0.55000000000000004">
      <c r="A273" s="134">
        <v>5751</v>
      </c>
      <c r="B273" s="134" t="s">
        <v>287</v>
      </c>
      <c r="C273" s="134">
        <v>414669592</v>
      </c>
      <c r="D273" s="134">
        <v>200850745</v>
      </c>
      <c r="E273" s="134">
        <v>615520337</v>
      </c>
    </row>
    <row r="274" spans="1:5" x14ac:dyDescent="0.55000000000000004">
      <c r="A274" s="134">
        <v>6165</v>
      </c>
      <c r="B274" s="134" t="s">
        <v>288</v>
      </c>
      <c r="C274" s="134">
        <v>97034922</v>
      </c>
      <c r="D274" s="134">
        <v>0</v>
      </c>
      <c r="E274" s="134">
        <v>97034922</v>
      </c>
    </row>
    <row r="275" spans="1:5" x14ac:dyDescent="0.55000000000000004">
      <c r="A275" s="134">
        <v>6175</v>
      </c>
      <c r="B275" s="134" t="s">
        <v>289</v>
      </c>
      <c r="C275" s="134">
        <v>310170489</v>
      </c>
      <c r="D275" s="134">
        <v>0</v>
      </c>
      <c r="E275" s="134">
        <v>310170489</v>
      </c>
    </row>
    <row r="276" spans="1:5" x14ac:dyDescent="0.55000000000000004">
      <c r="A276" s="134">
        <v>6219</v>
      </c>
      <c r="B276" s="134" t="s">
        <v>290</v>
      </c>
      <c r="C276" s="134">
        <v>566321781</v>
      </c>
      <c r="D276" s="134">
        <v>98076212</v>
      </c>
      <c r="E276" s="134">
        <v>664397993</v>
      </c>
    </row>
    <row r="277" spans="1:5" x14ac:dyDescent="0.55000000000000004">
      <c r="A277" s="134">
        <v>6246</v>
      </c>
      <c r="B277" s="134" t="s">
        <v>291</v>
      </c>
      <c r="C277" s="134">
        <v>103347203</v>
      </c>
      <c r="D277" s="134">
        <v>1307332</v>
      </c>
      <c r="E277" s="134">
        <v>104654535</v>
      </c>
    </row>
    <row r="278" spans="1:5" x14ac:dyDescent="0.55000000000000004">
      <c r="A278" s="134">
        <v>6273</v>
      </c>
      <c r="B278" s="134" t="s">
        <v>371</v>
      </c>
      <c r="C278" s="134">
        <v>397940323</v>
      </c>
      <c r="D278" s="134">
        <v>4818356</v>
      </c>
      <c r="E278" s="134">
        <v>402758679</v>
      </c>
    </row>
    <row r="279" spans="1:5" x14ac:dyDescent="0.55000000000000004">
      <c r="A279" s="134">
        <v>6408</v>
      </c>
      <c r="B279" s="134" t="s">
        <v>293</v>
      </c>
      <c r="C279" s="134">
        <v>354089807</v>
      </c>
      <c r="D279" s="134">
        <v>8819981</v>
      </c>
      <c r="E279" s="134">
        <v>362909788</v>
      </c>
    </row>
    <row r="280" spans="1:5" x14ac:dyDescent="0.55000000000000004">
      <c r="A280" s="134">
        <v>6453</v>
      </c>
      <c r="B280" s="134" t="s">
        <v>294</v>
      </c>
      <c r="C280" s="134">
        <v>290266504</v>
      </c>
      <c r="D280" s="134">
        <v>5008434</v>
      </c>
      <c r="E280" s="134">
        <v>295274938</v>
      </c>
    </row>
    <row r="281" spans="1:5" x14ac:dyDescent="0.55000000000000004">
      <c r="A281" s="134">
        <v>6460</v>
      </c>
      <c r="B281" s="134" t="s">
        <v>295</v>
      </c>
      <c r="C281" s="134">
        <v>279198166</v>
      </c>
      <c r="D281" s="134">
        <v>37089943</v>
      </c>
      <c r="E281" s="134">
        <v>316288109</v>
      </c>
    </row>
    <row r="282" spans="1:5" x14ac:dyDescent="0.55000000000000004">
      <c r="A282" s="134">
        <v>6462</v>
      </c>
      <c r="B282" s="134" t="s">
        <v>296</v>
      </c>
      <c r="C282" s="134">
        <v>143691936</v>
      </c>
      <c r="D282" s="134">
        <v>6436053</v>
      </c>
      <c r="E282" s="134">
        <v>150127989</v>
      </c>
    </row>
    <row r="283" spans="1:5" x14ac:dyDescent="0.55000000000000004">
      <c r="A283" s="134">
        <v>6471</v>
      </c>
      <c r="B283" s="134" t="s">
        <v>297</v>
      </c>
      <c r="C283" s="134">
        <v>156489896</v>
      </c>
      <c r="D283" s="134">
        <v>0</v>
      </c>
      <c r="E283" s="134">
        <v>156489896</v>
      </c>
    </row>
    <row r="284" spans="1:5" x14ac:dyDescent="0.55000000000000004">
      <c r="A284" s="134">
        <v>6509</v>
      </c>
      <c r="B284" s="134" t="s">
        <v>298</v>
      </c>
      <c r="C284" s="134">
        <v>252480869</v>
      </c>
      <c r="D284" s="134">
        <v>0</v>
      </c>
      <c r="E284" s="134">
        <v>252480869</v>
      </c>
    </row>
    <row r="285" spans="1:5" x14ac:dyDescent="0.55000000000000004">
      <c r="A285" s="134">
        <v>6512</v>
      </c>
      <c r="B285" s="134" t="s">
        <v>299</v>
      </c>
      <c r="C285" s="134">
        <v>145947361</v>
      </c>
      <c r="D285" s="134">
        <v>0</v>
      </c>
      <c r="E285" s="134">
        <v>145947361</v>
      </c>
    </row>
    <row r="286" spans="1:5" x14ac:dyDescent="0.55000000000000004">
      <c r="A286" s="134">
        <v>6516</v>
      </c>
      <c r="B286" s="134" t="s">
        <v>300</v>
      </c>
      <c r="C286" s="134">
        <v>177761897</v>
      </c>
      <c r="D286" s="134">
        <v>1297119</v>
      </c>
      <c r="E286" s="134">
        <v>179059016</v>
      </c>
    </row>
    <row r="287" spans="1:5" x14ac:dyDescent="0.55000000000000004">
      <c r="A287" s="134">
        <v>6534</v>
      </c>
      <c r="B287" s="134" t="s">
        <v>301</v>
      </c>
      <c r="C287" s="134">
        <v>327879107</v>
      </c>
      <c r="D287" s="134">
        <v>12861995</v>
      </c>
      <c r="E287" s="134">
        <v>340741102</v>
      </c>
    </row>
    <row r="288" spans="1:5" x14ac:dyDescent="0.55000000000000004">
      <c r="A288" s="134">
        <v>1935</v>
      </c>
      <c r="B288" s="134" t="s">
        <v>302</v>
      </c>
      <c r="C288" s="134">
        <v>483908869</v>
      </c>
      <c r="D288" s="134">
        <v>9597296</v>
      </c>
      <c r="E288" s="134">
        <v>493506165</v>
      </c>
    </row>
    <row r="289" spans="1:5" x14ac:dyDescent="0.55000000000000004">
      <c r="A289" s="134">
        <v>6561</v>
      </c>
      <c r="B289" s="134" t="s">
        <v>303</v>
      </c>
      <c r="C289" s="134">
        <v>398625071</v>
      </c>
      <c r="D289" s="134">
        <v>17608521</v>
      </c>
      <c r="E289" s="134">
        <v>416233592</v>
      </c>
    </row>
    <row r="290" spans="1:5" x14ac:dyDescent="0.55000000000000004">
      <c r="A290" s="134">
        <v>6579</v>
      </c>
      <c r="B290" s="134" t="s">
        <v>304</v>
      </c>
      <c r="C290" s="134">
        <v>1623152453</v>
      </c>
      <c r="D290" s="134">
        <v>149912093</v>
      </c>
      <c r="E290" s="134">
        <v>1773064546</v>
      </c>
    </row>
    <row r="291" spans="1:5" x14ac:dyDescent="0.55000000000000004">
      <c r="A291" s="134">
        <v>6592</v>
      </c>
      <c r="B291" s="134" t="s">
        <v>344</v>
      </c>
      <c r="C291" s="134">
        <v>516583493</v>
      </c>
      <c r="D291" s="134">
        <v>0</v>
      </c>
      <c r="E291" s="134">
        <v>516583493</v>
      </c>
    </row>
    <row r="292" spans="1:5" x14ac:dyDescent="0.55000000000000004">
      <c r="A292" s="134">
        <v>6615</v>
      </c>
      <c r="B292" s="134" t="s">
        <v>305</v>
      </c>
      <c r="C292" s="134">
        <v>346807101</v>
      </c>
      <c r="D292" s="134">
        <v>19447030</v>
      </c>
      <c r="E292" s="134">
        <v>366254131</v>
      </c>
    </row>
    <row r="293" spans="1:5" x14ac:dyDescent="0.55000000000000004">
      <c r="A293" s="134">
        <v>6651</v>
      </c>
      <c r="B293" s="134" t="s">
        <v>306</v>
      </c>
      <c r="C293" s="134">
        <v>178822289</v>
      </c>
      <c r="D293" s="134">
        <v>0</v>
      </c>
      <c r="E293" s="134">
        <v>178822289</v>
      </c>
    </row>
    <row r="294" spans="1:5" x14ac:dyDescent="0.55000000000000004">
      <c r="A294" s="134">
        <v>6660</v>
      </c>
      <c r="B294" s="134" t="s">
        <v>307</v>
      </c>
      <c r="C294" s="134">
        <v>632842878</v>
      </c>
      <c r="D294" s="134">
        <v>5418374</v>
      </c>
      <c r="E294" s="134">
        <v>638261252</v>
      </c>
    </row>
    <row r="295" spans="1:5" x14ac:dyDescent="0.55000000000000004">
      <c r="A295" s="134">
        <v>6700</v>
      </c>
      <c r="B295" s="134" t="s">
        <v>308</v>
      </c>
      <c r="C295" s="134">
        <v>192777762</v>
      </c>
      <c r="D295" s="134">
        <v>3779040</v>
      </c>
      <c r="E295" s="134">
        <v>196556802</v>
      </c>
    </row>
    <row r="296" spans="1:5" x14ac:dyDescent="0.55000000000000004">
      <c r="A296" s="134">
        <v>6759</v>
      </c>
      <c r="B296" s="134" t="s">
        <v>309</v>
      </c>
      <c r="C296" s="134">
        <v>250803365</v>
      </c>
      <c r="D296" s="134">
        <v>652060</v>
      </c>
      <c r="E296" s="134">
        <v>251455425</v>
      </c>
    </row>
    <row r="297" spans="1:5" x14ac:dyDescent="0.55000000000000004">
      <c r="A297" s="134">
        <v>6762</v>
      </c>
      <c r="B297" s="134" t="s">
        <v>310</v>
      </c>
      <c r="C297" s="134">
        <v>260488650</v>
      </c>
      <c r="D297" s="134">
        <v>3514829</v>
      </c>
      <c r="E297" s="134">
        <v>264003479</v>
      </c>
    </row>
    <row r="298" spans="1:5" x14ac:dyDescent="0.55000000000000004">
      <c r="A298" s="134">
        <v>6768</v>
      </c>
      <c r="B298" s="134" t="s">
        <v>311</v>
      </c>
      <c r="C298" s="134">
        <v>560194465</v>
      </c>
      <c r="D298" s="134">
        <v>14546260</v>
      </c>
      <c r="E298" s="134">
        <v>574740725</v>
      </c>
    </row>
    <row r="299" spans="1:5" x14ac:dyDescent="0.55000000000000004">
      <c r="A299" s="134">
        <v>6795</v>
      </c>
      <c r="B299" s="134" t="s">
        <v>312</v>
      </c>
      <c r="C299" s="134">
        <v>2789663709</v>
      </c>
      <c r="D299" s="134">
        <v>653125039</v>
      </c>
      <c r="E299" s="134">
        <v>3442788748</v>
      </c>
    </row>
    <row r="300" spans="1:5" x14ac:dyDescent="0.55000000000000004">
      <c r="A300" s="134">
        <v>6822</v>
      </c>
      <c r="B300" s="134" t="s">
        <v>313</v>
      </c>
      <c r="C300" s="134">
        <v>6366061954</v>
      </c>
      <c r="D300" s="134">
        <v>1181976874</v>
      </c>
      <c r="E300" s="134">
        <v>7548038828</v>
      </c>
    </row>
    <row r="301" spans="1:5" x14ac:dyDescent="0.55000000000000004">
      <c r="A301" s="134">
        <v>6840</v>
      </c>
      <c r="B301" s="134" t="s">
        <v>314</v>
      </c>
      <c r="C301" s="134">
        <v>820084752</v>
      </c>
      <c r="D301" s="134">
        <v>152923413</v>
      </c>
      <c r="E301" s="134">
        <v>973008165</v>
      </c>
    </row>
    <row r="302" spans="1:5" x14ac:dyDescent="0.55000000000000004">
      <c r="A302" s="134">
        <v>6854</v>
      </c>
      <c r="B302" s="134" t="s">
        <v>315</v>
      </c>
      <c r="C302" s="134">
        <v>310013315</v>
      </c>
      <c r="D302" s="134">
        <v>0</v>
      </c>
      <c r="E302" s="134">
        <v>310013315</v>
      </c>
    </row>
    <row r="303" spans="1:5" x14ac:dyDescent="0.55000000000000004">
      <c r="A303" s="134">
        <v>6867</v>
      </c>
      <c r="B303" s="134" t="s">
        <v>316</v>
      </c>
      <c r="C303" s="134">
        <v>777922599</v>
      </c>
      <c r="D303" s="134">
        <v>21808628</v>
      </c>
      <c r="E303" s="134">
        <v>799731227</v>
      </c>
    </row>
    <row r="304" spans="1:5" x14ac:dyDescent="0.55000000000000004">
      <c r="A304" s="134">
        <v>6921</v>
      </c>
      <c r="B304" s="134" t="s">
        <v>317</v>
      </c>
      <c r="C304" s="134">
        <v>258533841</v>
      </c>
      <c r="D304" s="134">
        <v>3785990</v>
      </c>
      <c r="E304" s="134">
        <v>262319831</v>
      </c>
    </row>
    <row r="305" spans="1:5" x14ac:dyDescent="0.55000000000000004">
      <c r="A305" s="134">
        <v>6930</v>
      </c>
      <c r="B305" s="134" t="s">
        <v>318</v>
      </c>
      <c r="C305" s="134">
        <v>457532160</v>
      </c>
      <c r="D305" s="134">
        <v>24186247</v>
      </c>
      <c r="E305" s="134">
        <v>481718407</v>
      </c>
    </row>
    <row r="306" spans="1:5" x14ac:dyDescent="0.55000000000000004">
      <c r="A306" s="134">
        <v>6937</v>
      </c>
      <c r="B306" s="134" t="s">
        <v>319</v>
      </c>
      <c r="C306" s="134">
        <v>191935925</v>
      </c>
      <c r="D306" s="134">
        <v>19549019</v>
      </c>
      <c r="E306" s="134">
        <v>211484944</v>
      </c>
    </row>
    <row r="307" spans="1:5" x14ac:dyDescent="0.55000000000000004">
      <c r="A307" s="134">
        <v>6943</v>
      </c>
      <c r="B307" s="134" t="s">
        <v>320</v>
      </c>
      <c r="C307" s="134">
        <v>189970187</v>
      </c>
      <c r="D307" s="134">
        <v>1532468</v>
      </c>
      <c r="E307" s="134">
        <v>191502655</v>
      </c>
    </row>
    <row r="308" spans="1:5" x14ac:dyDescent="0.55000000000000004">
      <c r="A308" s="134">
        <v>6264</v>
      </c>
      <c r="B308" s="134" t="s">
        <v>321</v>
      </c>
      <c r="C308" s="134">
        <v>639757722</v>
      </c>
      <c r="D308" s="134">
        <v>131005376</v>
      </c>
      <c r="E308" s="134">
        <v>770763098</v>
      </c>
    </row>
    <row r="309" spans="1:5" x14ac:dyDescent="0.55000000000000004">
      <c r="A309" s="134">
        <v>6950</v>
      </c>
      <c r="B309" s="134" t="s">
        <v>372</v>
      </c>
      <c r="C309" s="134">
        <v>711056833</v>
      </c>
      <c r="D309" s="134">
        <v>24982690</v>
      </c>
      <c r="E309" s="134">
        <v>736039523</v>
      </c>
    </row>
    <row r="310" spans="1:5" x14ac:dyDescent="0.55000000000000004">
      <c r="A310" s="134">
        <v>6957</v>
      </c>
      <c r="B310" s="134" t="s">
        <v>323</v>
      </c>
      <c r="C310" s="134">
        <v>5688297398</v>
      </c>
      <c r="D310" s="134">
        <v>414005669</v>
      </c>
      <c r="E310" s="134">
        <v>6102303067</v>
      </c>
    </row>
    <row r="311" spans="1:5" x14ac:dyDescent="0.55000000000000004">
      <c r="A311" s="134">
        <v>5922</v>
      </c>
      <c r="B311" s="134" t="s">
        <v>324</v>
      </c>
      <c r="C311" s="134">
        <v>481644798</v>
      </c>
      <c r="D311" s="134">
        <v>9556031</v>
      </c>
      <c r="E311" s="134">
        <v>491200829</v>
      </c>
    </row>
    <row r="312" spans="1:5" x14ac:dyDescent="0.55000000000000004">
      <c r="A312" s="134">
        <v>819</v>
      </c>
      <c r="B312" s="134" t="s">
        <v>325</v>
      </c>
      <c r="C312" s="134">
        <v>342268440</v>
      </c>
      <c r="D312" s="134">
        <v>889741</v>
      </c>
      <c r="E312" s="134">
        <v>343158181</v>
      </c>
    </row>
    <row r="313" spans="1:5" x14ac:dyDescent="0.55000000000000004">
      <c r="A313" s="134">
        <v>6969</v>
      </c>
      <c r="B313" s="134" t="s">
        <v>326</v>
      </c>
      <c r="C313" s="134">
        <v>294024937</v>
      </c>
      <c r="D313" s="134">
        <v>0</v>
      </c>
      <c r="E313" s="134">
        <v>294024937</v>
      </c>
    </row>
    <row r="314" spans="1:5" x14ac:dyDescent="0.55000000000000004">
      <c r="A314" s="134">
        <v>6975</v>
      </c>
      <c r="B314" s="134" t="s">
        <v>327</v>
      </c>
      <c r="C314" s="134">
        <v>343479434</v>
      </c>
      <c r="D314" s="134">
        <v>18215569</v>
      </c>
      <c r="E314" s="134">
        <v>361695003</v>
      </c>
    </row>
    <row r="315" spans="1:5" x14ac:dyDescent="0.55000000000000004">
      <c r="A315" s="134">
        <v>6983</v>
      </c>
      <c r="B315" s="134" t="s">
        <v>328</v>
      </c>
      <c r="C315" s="134">
        <v>567726044</v>
      </c>
      <c r="D315" s="134">
        <v>30762632</v>
      </c>
      <c r="E315" s="134">
        <v>598488676</v>
      </c>
    </row>
    <row r="316" spans="1:5" x14ac:dyDescent="0.55000000000000004">
      <c r="A316" s="134">
        <v>6985</v>
      </c>
      <c r="B316" s="134" t="s">
        <v>329</v>
      </c>
      <c r="C316" s="134">
        <v>364374844</v>
      </c>
      <c r="D316" s="134">
        <v>0</v>
      </c>
      <c r="E316" s="134">
        <v>364374844</v>
      </c>
    </row>
    <row r="317" spans="1:5" x14ac:dyDescent="0.55000000000000004">
      <c r="A317" s="134">
        <v>6987</v>
      </c>
      <c r="B317" s="134" t="s">
        <v>330</v>
      </c>
      <c r="C317" s="134">
        <v>357076598</v>
      </c>
      <c r="D317" s="134">
        <v>22844060</v>
      </c>
      <c r="E317" s="134">
        <v>379920658</v>
      </c>
    </row>
    <row r="318" spans="1:5" x14ac:dyDescent="0.55000000000000004">
      <c r="A318" s="134">
        <v>6990</v>
      </c>
      <c r="B318" s="134" t="s">
        <v>331</v>
      </c>
      <c r="C318" s="134">
        <v>267405923</v>
      </c>
      <c r="D318" s="134">
        <v>12094743</v>
      </c>
      <c r="E318" s="134">
        <v>279500666</v>
      </c>
    </row>
    <row r="319" spans="1:5" x14ac:dyDescent="0.55000000000000004">
      <c r="A319" s="134">
        <v>6961</v>
      </c>
      <c r="B319" s="134" t="s">
        <v>373</v>
      </c>
      <c r="C319" s="134">
        <v>1731299399</v>
      </c>
      <c r="D319" s="134">
        <v>200672446</v>
      </c>
      <c r="E319" s="134">
        <v>1931971845</v>
      </c>
    </row>
    <row r="320" spans="1:5" x14ac:dyDescent="0.55000000000000004">
      <c r="A320" s="134">
        <v>6992</v>
      </c>
      <c r="B320" s="134" t="s">
        <v>333</v>
      </c>
      <c r="C320" s="134">
        <v>422962446</v>
      </c>
      <c r="D320" s="134">
        <v>3421252</v>
      </c>
      <c r="E320" s="134">
        <v>426383698</v>
      </c>
    </row>
    <row r="321" spans="1:5" x14ac:dyDescent="0.55000000000000004">
      <c r="A321" s="134">
        <v>7002</v>
      </c>
      <c r="B321" s="134" t="s">
        <v>334</v>
      </c>
      <c r="C321" s="134">
        <v>155940001</v>
      </c>
      <c r="D321" s="134">
        <v>0</v>
      </c>
      <c r="E321" s="134">
        <v>155940001</v>
      </c>
    </row>
    <row r="322" spans="1:5" x14ac:dyDescent="0.55000000000000004">
      <c r="A322" s="134">
        <v>7029</v>
      </c>
      <c r="B322" s="134" t="s">
        <v>335</v>
      </c>
      <c r="C322" s="134">
        <v>468951184</v>
      </c>
      <c r="D322" s="134">
        <v>51215829</v>
      </c>
      <c r="E322" s="134">
        <v>520167013</v>
      </c>
    </row>
    <row r="323" spans="1:5" x14ac:dyDescent="0.55000000000000004">
      <c r="A323" s="134">
        <v>7038</v>
      </c>
      <c r="B323" s="134" t="s">
        <v>336</v>
      </c>
      <c r="C323" s="134">
        <v>299706670</v>
      </c>
      <c r="D323" s="134">
        <v>22453180</v>
      </c>
      <c r="E323" s="134">
        <v>322159850</v>
      </c>
    </row>
    <row r="324" spans="1:5" x14ac:dyDescent="0.55000000000000004">
      <c r="A324" s="134">
        <v>7047</v>
      </c>
      <c r="B324" s="134" t="s">
        <v>337</v>
      </c>
      <c r="C324" s="134">
        <v>132401441</v>
      </c>
      <c r="D324" s="134">
        <v>2120335</v>
      </c>
      <c r="E324" s="134">
        <v>134521776</v>
      </c>
    </row>
    <row r="325" spans="1:5" x14ac:dyDescent="0.55000000000000004">
      <c r="A325" s="134">
        <v>7056</v>
      </c>
      <c r="B325" s="134" t="s">
        <v>338</v>
      </c>
      <c r="C325" s="134">
        <v>680133410</v>
      </c>
      <c r="D325" s="134">
        <v>64412037</v>
      </c>
      <c r="E325" s="134">
        <v>744545447</v>
      </c>
    </row>
    <row r="326" spans="1:5" x14ac:dyDescent="0.55000000000000004">
      <c r="A326" s="134">
        <v>7092</v>
      </c>
      <c r="B326" s="134" t="s">
        <v>339</v>
      </c>
      <c r="C326" s="134">
        <v>232594749</v>
      </c>
      <c r="D326" s="134">
        <v>6916192</v>
      </c>
      <c r="E326" s="134">
        <v>239510941</v>
      </c>
    </row>
    <row r="327" spans="1:5" x14ac:dyDescent="0.55000000000000004">
      <c r="A327" s="134">
        <v>7098</v>
      </c>
      <c r="B327" s="134" t="s">
        <v>340</v>
      </c>
      <c r="C327" s="134">
        <v>247085614</v>
      </c>
      <c r="D327" s="134">
        <v>6746179</v>
      </c>
      <c r="E327" s="134">
        <v>253831793</v>
      </c>
    </row>
    <row r="328" spans="1:5" x14ac:dyDescent="0.55000000000000004">
      <c r="A328" s="134">
        <v>7110</v>
      </c>
      <c r="B328" s="134" t="s">
        <v>341</v>
      </c>
      <c r="C328" s="134">
        <v>415303229</v>
      </c>
      <c r="D328" s="134">
        <v>11449647</v>
      </c>
      <c r="E328" s="134">
        <v>426752876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selection activeCell="D2" sqref="D2"/>
    </sheetView>
  </sheetViews>
  <sheetFormatPr defaultRowHeight="14.4" x14ac:dyDescent="0.55000000000000004"/>
  <cols>
    <col min="2" max="2" width="8.83984375" style="140"/>
  </cols>
  <sheetData>
    <row r="1" spans="1:4" x14ac:dyDescent="0.55000000000000004">
      <c r="A1">
        <v>1</v>
      </c>
      <c r="B1" s="140">
        <v>0</v>
      </c>
      <c r="C1">
        <f t="shared" ref="C1:C43" si="0">ROUND(B1*D$1,0)</f>
        <v>0</v>
      </c>
      <c r="D1">
        <v>7635</v>
      </c>
    </row>
    <row r="2" spans="1:4" x14ac:dyDescent="0.55000000000000004">
      <c r="A2">
        <v>2</v>
      </c>
      <c r="B2" s="140">
        <f t="shared" ref="B2:B12" si="1">B1+0.001</f>
        <v>1E-3</v>
      </c>
      <c r="C2">
        <f t="shared" si="0"/>
        <v>8</v>
      </c>
    </row>
    <row r="3" spans="1:4" x14ac:dyDescent="0.55000000000000004">
      <c r="A3">
        <v>3</v>
      </c>
      <c r="B3" s="140">
        <f t="shared" si="1"/>
        <v>2E-3</v>
      </c>
      <c r="C3">
        <f t="shared" si="0"/>
        <v>15</v>
      </c>
    </row>
    <row r="4" spans="1:4" x14ac:dyDescent="0.55000000000000004">
      <c r="A4">
        <v>4</v>
      </c>
      <c r="B4" s="140">
        <f t="shared" si="1"/>
        <v>3.0000000000000001E-3</v>
      </c>
      <c r="C4">
        <f t="shared" si="0"/>
        <v>23</v>
      </c>
    </row>
    <row r="5" spans="1:4" x14ac:dyDescent="0.55000000000000004">
      <c r="A5">
        <v>5</v>
      </c>
      <c r="B5" s="140">
        <f t="shared" si="1"/>
        <v>4.0000000000000001E-3</v>
      </c>
      <c r="C5">
        <f t="shared" si="0"/>
        <v>31</v>
      </c>
    </row>
    <row r="6" spans="1:4" x14ac:dyDescent="0.55000000000000004">
      <c r="A6">
        <v>6</v>
      </c>
      <c r="B6" s="140">
        <f t="shared" si="1"/>
        <v>5.0000000000000001E-3</v>
      </c>
      <c r="C6">
        <f t="shared" si="0"/>
        <v>38</v>
      </c>
    </row>
    <row r="7" spans="1:4" x14ac:dyDescent="0.55000000000000004">
      <c r="A7">
        <v>7</v>
      </c>
      <c r="B7" s="140">
        <f t="shared" si="1"/>
        <v>6.0000000000000001E-3</v>
      </c>
      <c r="C7">
        <f t="shared" si="0"/>
        <v>46</v>
      </c>
    </row>
    <row r="8" spans="1:4" x14ac:dyDescent="0.55000000000000004">
      <c r="A8">
        <v>8</v>
      </c>
      <c r="B8" s="140">
        <f t="shared" si="1"/>
        <v>7.0000000000000001E-3</v>
      </c>
      <c r="C8">
        <f t="shared" si="0"/>
        <v>53</v>
      </c>
    </row>
    <row r="9" spans="1:4" x14ac:dyDescent="0.55000000000000004">
      <c r="A9">
        <v>9</v>
      </c>
      <c r="B9" s="140">
        <f t="shared" si="1"/>
        <v>8.0000000000000002E-3</v>
      </c>
      <c r="C9">
        <f t="shared" si="0"/>
        <v>61</v>
      </c>
    </row>
    <row r="10" spans="1:4" x14ac:dyDescent="0.55000000000000004">
      <c r="A10">
        <v>10</v>
      </c>
      <c r="B10" s="140">
        <f t="shared" si="1"/>
        <v>9.0000000000000011E-3</v>
      </c>
      <c r="C10">
        <f t="shared" si="0"/>
        <v>69</v>
      </c>
    </row>
    <row r="11" spans="1:4" x14ac:dyDescent="0.55000000000000004">
      <c r="A11">
        <v>11</v>
      </c>
      <c r="B11" s="140">
        <f t="shared" si="1"/>
        <v>1.0000000000000002E-2</v>
      </c>
      <c r="C11">
        <f t="shared" si="0"/>
        <v>76</v>
      </c>
    </row>
    <row r="12" spans="1:4" x14ac:dyDescent="0.55000000000000004">
      <c r="A12">
        <v>12</v>
      </c>
      <c r="B12" s="140">
        <f t="shared" si="1"/>
        <v>1.1000000000000003E-2</v>
      </c>
      <c r="C12">
        <f t="shared" si="0"/>
        <v>84</v>
      </c>
    </row>
    <row r="13" spans="1:4" x14ac:dyDescent="0.55000000000000004">
      <c r="A13">
        <v>13</v>
      </c>
      <c r="B13" s="140">
        <f>B12+0.001</f>
        <v>1.2000000000000004E-2</v>
      </c>
      <c r="C13">
        <f t="shared" si="0"/>
        <v>92</v>
      </c>
    </row>
    <row r="14" spans="1:4" x14ac:dyDescent="0.55000000000000004">
      <c r="A14">
        <v>14</v>
      </c>
      <c r="B14" s="140">
        <f t="shared" ref="B14:B77" si="2">B13+0.001</f>
        <v>1.3000000000000005E-2</v>
      </c>
      <c r="C14">
        <f t="shared" si="0"/>
        <v>99</v>
      </c>
    </row>
    <row r="15" spans="1:4" x14ac:dyDescent="0.55000000000000004">
      <c r="A15">
        <v>15</v>
      </c>
      <c r="B15" s="140">
        <f t="shared" si="2"/>
        <v>1.4000000000000005E-2</v>
      </c>
      <c r="C15">
        <f t="shared" si="0"/>
        <v>107</v>
      </c>
    </row>
    <row r="16" spans="1:4" x14ac:dyDescent="0.55000000000000004">
      <c r="A16">
        <v>16</v>
      </c>
      <c r="B16" s="140">
        <f t="shared" si="2"/>
        <v>1.5000000000000006E-2</v>
      </c>
      <c r="C16">
        <f t="shared" si="0"/>
        <v>115</v>
      </c>
    </row>
    <row r="17" spans="1:3" x14ac:dyDescent="0.55000000000000004">
      <c r="A17">
        <v>17</v>
      </c>
      <c r="B17" s="140">
        <f t="shared" si="2"/>
        <v>1.6000000000000007E-2</v>
      </c>
      <c r="C17">
        <f t="shared" si="0"/>
        <v>122</v>
      </c>
    </row>
    <row r="18" spans="1:3" x14ac:dyDescent="0.55000000000000004">
      <c r="A18">
        <v>18</v>
      </c>
      <c r="B18" s="140">
        <f t="shared" si="2"/>
        <v>1.7000000000000008E-2</v>
      </c>
      <c r="C18">
        <f t="shared" si="0"/>
        <v>130</v>
      </c>
    </row>
    <row r="19" spans="1:3" x14ac:dyDescent="0.55000000000000004">
      <c r="A19">
        <v>19</v>
      </c>
      <c r="B19" s="140">
        <f t="shared" si="2"/>
        <v>1.8000000000000009E-2</v>
      </c>
      <c r="C19">
        <f t="shared" si="0"/>
        <v>137</v>
      </c>
    </row>
    <row r="20" spans="1:3" x14ac:dyDescent="0.55000000000000004">
      <c r="A20">
        <v>20</v>
      </c>
      <c r="B20" s="140">
        <f t="shared" si="2"/>
        <v>1.900000000000001E-2</v>
      </c>
      <c r="C20">
        <f t="shared" si="0"/>
        <v>145</v>
      </c>
    </row>
    <row r="21" spans="1:3" x14ac:dyDescent="0.55000000000000004">
      <c r="A21">
        <v>21</v>
      </c>
      <c r="B21" s="140">
        <f t="shared" si="2"/>
        <v>2.0000000000000011E-2</v>
      </c>
      <c r="C21">
        <f t="shared" si="0"/>
        <v>153</v>
      </c>
    </row>
    <row r="22" spans="1:3" x14ac:dyDescent="0.55000000000000004">
      <c r="A22">
        <v>22</v>
      </c>
      <c r="B22" s="140">
        <f t="shared" si="2"/>
        <v>2.1000000000000012E-2</v>
      </c>
      <c r="C22">
        <f t="shared" si="0"/>
        <v>160</v>
      </c>
    </row>
    <row r="23" spans="1:3" x14ac:dyDescent="0.55000000000000004">
      <c r="A23">
        <v>23</v>
      </c>
      <c r="B23" s="140">
        <f t="shared" si="2"/>
        <v>2.2000000000000013E-2</v>
      </c>
      <c r="C23">
        <f t="shared" si="0"/>
        <v>168</v>
      </c>
    </row>
    <row r="24" spans="1:3" x14ac:dyDescent="0.55000000000000004">
      <c r="A24">
        <v>24</v>
      </c>
      <c r="B24" s="140">
        <f t="shared" si="2"/>
        <v>2.3000000000000013E-2</v>
      </c>
      <c r="C24">
        <f t="shared" si="0"/>
        <v>176</v>
      </c>
    </row>
    <row r="25" spans="1:3" x14ac:dyDescent="0.55000000000000004">
      <c r="A25">
        <v>25</v>
      </c>
      <c r="B25" s="140">
        <f t="shared" si="2"/>
        <v>2.4000000000000014E-2</v>
      </c>
      <c r="C25">
        <f t="shared" si="0"/>
        <v>183</v>
      </c>
    </row>
    <row r="26" spans="1:3" x14ac:dyDescent="0.55000000000000004">
      <c r="A26">
        <v>26</v>
      </c>
      <c r="B26" s="140">
        <f t="shared" si="2"/>
        <v>2.5000000000000015E-2</v>
      </c>
      <c r="C26">
        <f t="shared" si="0"/>
        <v>191</v>
      </c>
    </row>
    <row r="27" spans="1:3" x14ac:dyDescent="0.55000000000000004">
      <c r="A27">
        <v>27</v>
      </c>
      <c r="B27" s="140">
        <f t="shared" si="2"/>
        <v>2.6000000000000016E-2</v>
      </c>
      <c r="C27">
        <f t="shared" si="0"/>
        <v>199</v>
      </c>
    </row>
    <row r="28" spans="1:3" x14ac:dyDescent="0.55000000000000004">
      <c r="A28">
        <v>28</v>
      </c>
      <c r="B28" s="140">
        <f t="shared" si="2"/>
        <v>2.7000000000000017E-2</v>
      </c>
      <c r="C28">
        <f t="shared" si="0"/>
        <v>206</v>
      </c>
    </row>
    <row r="29" spans="1:3" x14ac:dyDescent="0.55000000000000004">
      <c r="A29">
        <v>29</v>
      </c>
      <c r="B29" s="140">
        <f>B28+0.001</f>
        <v>2.8000000000000018E-2</v>
      </c>
      <c r="C29">
        <f t="shared" si="0"/>
        <v>214</v>
      </c>
    </row>
    <row r="30" spans="1:3" x14ac:dyDescent="0.55000000000000004">
      <c r="A30">
        <v>30</v>
      </c>
      <c r="B30" s="140">
        <f>B29+0.001</f>
        <v>2.9000000000000019E-2</v>
      </c>
      <c r="C30">
        <f t="shared" si="0"/>
        <v>221</v>
      </c>
    </row>
    <row r="31" spans="1:3" x14ac:dyDescent="0.55000000000000004">
      <c r="A31">
        <v>31</v>
      </c>
      <c r="B31" s="140">
        <f t="shared" si="2"/>
        <v>3.000000000000002E-2</v>
      </c>
      <c r="C31">
        <f t="shared" si="0"/>
        <v>229</v>
      </c>
    </row>
    <row r="32" spans="1:3" x14ac:dyDescent="0.55000000000000004">
      <c r="A32">
        <v>32</v>
      </c>
      <c r="B32" s="140">
        <f t="shared" si="2"/>
        <v>3.1000000000000021E-2</v>
      </c>
      <c r="C32">
        <f t="shared" si="0"/>
        <v>237</v>
      </c>
    </row>
    <row r="33" spans="1:3" x14ac:dyDescent="0.55000000000000004">
      <c r="A33">
        <v>33</v>
      </c>
      <c r="B33" s="140">
        <f t="shared" si="2"/>
        <v>3.2000000000000021E-2</v>
      </c>
      <c r="C33">
        <f t="shared" si="0"/>
        <v>244</v>
      </c>
    </row>
    <row r="34" spans="1:3" x14ac:dyDescent="0.55000000000000004">
      <c r="A34">
        <v>34</v>
      </c>
      <c r="B34" s="140">
        <f t="shared" si="2"/>
        <v>3.3000000000000022E-2</v>
      </c>
      <c r="C34">
        <f t="shared" si="0"/>
        <v>252</v>
      </c>
    </row>
    <row r="35" spans="1:3" x14ac:dyDescent="0.55000000000000004">
      <c r="A35">
        <v>35</v>
      </c>
      <c r="B35" s="140">
        <f t="shared" si="2"/>
        <v>3.4000000000000023E-2</v>
      </c>
      <c r="C35">
        <f t="shared" si="0"/>
        <v>260</v>
      </c>
    </row>
    <row r="36" spans="1:3" x14ac:dyDescent="0.55000000000000004">
      <c r="A36">
        <v>36</v>
      </c>
      <c r="B36" s="140">
        <f t="shared" si="2"/>
        <v>3.5000000000000024E-2</v>
      </c>
      <c r="C36">
        <f t="shared" si="0"/>
        <v>267</v>
      </c>
    </row>
    <row r="37" spans="1:3" x14ac:dyDescent="0.55000000000000004">
      <c r="A37">
        <v>37</v>
      </c>
      <c r="B37" s="140">
        <f t="shared" si="2"/>
        <v>3.6000000000000025E-2</v>
      </c>
      <c r="C37">
        <f t="shared" si="0"/>
        <v>275</v>
      </c>
    </row>
    <row r="38" spans="1:3" x14ac:dyDescent="0.55000000000000004">
      <c r="A38">
        <v>38</v>
      </c>
      <c r="B38" s="140">
        <f>B37+0.001</f>
        <v>3.7000000000000026E-2</v>
      </c>
      <c r="C38">
        <f t="shared" si="0"/>
        <v>282</v>
      </c>
    </row>
    <row r="39" spans="1:3" x14ac:dyDescent="0.55000000000000004">
      <c r="A39">
        <v>39</v>
      </c>
      <c r="B39" s="140">
        <f t="shared" si="2"/>
        <v>3.8000000000000027E-2</v>
      </c>
      <c r="C39">
        <f t="shared" si="0"/>
        <v>290</v>
      </c>
    </row>
    <row r="40" spans="1:3" x14ac:dyDescent="0.55000000000000004">
      <c r="A40">
        <v>40</v>
      </c>
      <c r="B40" s="140">
        <v>3.7499999999999999E-2</v>
      </c>
      <c r="C40">
        <f t="shared" si="0"/>
        <v>286</v>
      </c>
    </row>
    <row r="41" spans="1:3" x14ac:dyDescent="0.55000000000000004">
      <c r="A41">
        <v>41</v>
      </c>
      <c r="B41" s="140">
        <f>B39+0.001</f>
        <v>3.9000000000000028E-2</v>
      </c>
      <c r="C41">
        <f t="shared" si="0"/>
        <v>298</v>
      </c>
    </row>
    <row r="42" spans="1:3" x14ac:dyDescent="0.55000000000000004">
      <c r="A42">
        <v>42</v>
      </c>
      <c r="B42" s="140">
        <f>B41+0.001</f>
        <v>4.0000000000000029E-2</v>
      </c>
      <c r="C42">
        <f t="shared" si="0"/>
        <v>305</v>
      </c>
    </row>
    <row r="43" spans="1:3" x14ac:dyDescent="0.55000000000000004">
      <c r="A43">
        <v>43</v>
      </c>
      <c r="B43" s="140">
        <f t="shared" si="2"/>
        <v>4.1000000000000029E-2</v>
      </c>
      <c r="C43">
        <f t="shared" si="0"/>
        <v>313</v>
      </c>
    </row>
    <row r="44" spans="1:3" x14ac:dyDescent="0.55000000000000004">
      <c r="A44">
        <v>44</v>
      </c>
      <c r="B44" s="140">
        <f t="shared" si="2"/>
        <v>4.200000000000003E-2</v>
      </c>
      <c r="C44">
        <f t="shared" ref="C44:C57" si="3">ROUND(B44*D$1,0)</f>
        <v>321</v>
      </c>
    </row>
    <row r="45" spans="1:3" x14ac:dyDescent="0.55000000000000004">
      <c r="A45">
        <v>45</v>
      </c>
      <c r="B45" s="140">
        <f t="shared" si="2"/>
        <v>4.3000000000000031E-2</v>
      </c>
      <c r="C45">
        <f t="shared" si="3"/>
        <v>328</v>
      </c>
    </row>
    <row r="46" spans="1:3" x14ac:dyDescent="0.55000000000000004">
      <c r="A46">
        <v>46</v>
      </c>
      <c r="B46" s="140">
        <f t="shared" si="2"/>
        <v>4.4000000000000032E-2</v>
      </c>
      <c r="C46">
        <f t="shared" si="3"/>
        <v>336</v>
      </c>
    </row>
    <row r="47" spans="1:3" x14ac:dyDescent="0.55000000000000004">
      <c r="A47">
        <v>47</v>
      </c>
      <c r="B47" s="140">
        <f t="shared" si="2"/>
        <v>4.5000000000000033E-2</v>
      </c>
      <c r="C47">
        <f t="shared" si="3"/>
        <v>344</v>
      </c>
    </row>
    <row r="48" spans="1:3" x14ac:dyDescent="0.55000000000000004">
      <c r="A48">
        <v>48</v>
      </c>
      <c r="B48" s="140">
        <f t="shared" si="2"/>
        <v>4.6000000000000034E-2</v>
      </c>
      <c r="C48">
        <f t="shared" si="3"/>
        <v>351</v>
      </c>
    </row>
    <row r="49" spans="1:3" x14ac:dyDescent="0.55000000000000004">
      <c r="A49">
        <v>49</v>
      </c>
      <c r="B49" s="140">
        <f t="shared" si="2"/>
        <v>4.7000000000000035E-2</v>
      </c>
      <c r="C49">
        <f t="shared" si="3"/>
        <v>359</v>
      </c>
    </row>
    <row r="50" spans="1:3" x14ac:dyDescent="0.55000000000000004">
      <c r="A50">
        <v>50</v>
      </c>
      <c r="B50" s="140">
        <f t="shared" si="2"/>
        <v>4.8000000000000036E-2</v>
      </c>
      <c r="C50">
        <f t="shared" si="3"/>
        <v>366</v>
      </c>
    </row>
    <row r="51" spans="1:3" x14ac:dyDescent="0.55000000000000004">
      <c r="A51">
        <v>51</v>
      </c>
      <c r="B51" s="140">
        <f t="shared" si="2"/>
        <v>4.9000000000000037E-2</v>
      </c>
      <c r="C51">
        <f t="shared" si="3"/>
        <v>374</v>
      </c>
    </row>
    <row r="52" spans="1:3" x14ac:dyDescent="0.55000000000000004">
      <c r="A52">
        <v>52</v>
      </c>
      <c r="B52" s="140">
        <f t="shared" si="2"/>
        <v>5.0000000000000037E-2</v>
      </c>
      <c r="C52">
        <f t="shared" si="3"/>
        <v>382</v>
      </c>
    </row>
    <row r="53" spans="1:3" x14ac:dyDescent="0.55000000000000004">
      <c r="A53">
        <v>53</v>
      </c>
      <c r="B53" s="140">
        <f t="shared" si="2"/>
        <v>5.1000000000000038E-2</v>
      </c>
      <c r="C53">
        <f t="shared" si="3"/>
        <v>389</v>
      </c>
    </row>
    <row r="54" spans="1:3" x14ac:dyDescent="0.55000000000000004">
      <c r="A54">
        <v>54</v>
      </c>
      <c r="B54" s="140">
        <f t="shared" si="2"/>
        <v>5.2000000000000039E-2</v>
      </c>
      <c r="C54">
        <f t="shared" si="3"/>
        <v>397</v>
      </c>
    </row>
    <row r="55" spans="1:3" x14ac:dyDescent="0.55000000000000004">
      <c r="A55">
        <v>55</v>
      </c>
      <c r="B55" s="140">
        <f t="shared" si="2"/>
        <v>5.300000000000004E-2</v>
      </c>
      <c r="C55">
        <f t="shared" si="3"/>
        <v>405</v>
      </c>
    </row>
    <row r="56" spans="1:3" x14ac:dyDescent="0.55000000000000004">
      <c r="A56">
        <v>56</v>
      </c>
      <c r="B56" s="140">
        <f t="shared" si="2"/>
        <v>5.4000000000000041E-2</v>
      </c>
      <c r="C56">
        <f t="shared" si="3"/>
        <v>412</v>
      </c>
    </row>
    <row r="57" spans="1:3" x14ac:dyDescent="0.55000000000000004">
      <c r="A57">
        <v>57</v>
      </c>
      <c r="B57" s="140">
        <f t="shared" si="2"/>
        <v>5.5000000000000042E-2</v>
      </c>
      <c r="C57">
        <f t="shared" si="3"/>
        <v>420</v>
      </c>
    </row>
    <row r="58" spans="1:3" x14ac:dyDescent="0.55000000000000004">
      <c r="A58">
        <v>58</v>
      </c>
      <c r="B58" s="140">
        <f t="shared" si="2"/>
        <v>5.6000000000000043E-2</v>
      </c>
      <c r="C58">
        <f t="shared" ref="C58:C62" si="4">ROUND(B58*D$1,0)</f>
        <v>428</v>
      </c>
    </row>
    <row r="59" spans="1:3" x14ac:dyDescent="0.55000000000000004">
      <c r="A59">
        <v>59</v>
      </c>
      <c r="B59" s="140">
        <f t="shared" si="2"/>
        <v>5.7000000000000044E-2</v>
      </c>
      <c r="C59">
        <f t="shared" si="4"/>
        <v>435</v>
      </c>
    </row>
    <row r="60" spans="1:3" x14ac:dyDescent="0.55000000000000004">
      <c r="A60">
        <v>60</v>
      </c>
      <c r="B60" s="140">
        <f t="shared" si="2"/>
        <v>5.8000000000000045E-2</v>
      </c>
      <c r="C60">
        <f t="shared" si="4"/>
        <v>443</v>
      </c>
    </row>
    <row r="61" spans="1:3" x14ac:dyDescent="0.55000000000000004">
      <c r="A61">
        <v>61</v>
      </c>
      <c r="B61" s="140">
        <f t="shared" si="2"/>
        <v>5.9000000000000045E-2</v>
      </c>
      <c r="C61">
        <f t="shared" si="4"/>
        <v>450</v>
      </c>
    </row>
    <row r="62" spans="1:3" x14ac:dyDescent="0.55000000000000004">
      <c r="A62">
        <v>62</v>
      </c>
      <c r="B62" s="140">
        <f t="shared" si="2"/>
        <v>6.0000000000000046E-2</v>
      </c>
      <c r="C62">
        <f t="shared" si="4"/>
        <v>458</v>
      </c>
    </row>
    <row r="63" spans="1:3" x14ac:dyDescent="0.55000000000000004">
      <c r="A63">
        <v>63</v>
      </c>
      <c r="B63" s="140">
        <f t="shared" si="2"/>
        <v>6.1000000000000047E-2</v>
      </c>
      <c r="C63">
        <f t="shared" ref="C63:C92" si="5">ROUND(B63*D$1,0)</f>
        <v>466</v>
      </c>
    </row>
    <row r="64" spans="1:3" x14ac:dyDescent="0.55000000000000004">
      <c r="A64">
        <v>64</v>
      </c>
      <c r="B64" s="140">
        <f t="shared" si="2"/>
        <v>6.2000000000000048E-2</v>
      </c>
      <c r="C64">
        <f t="shared" si="5"/>
        <v>473</v>
      </c>
    </row>
    <row r="65" spans="1:3" x14ac:dyDescent="0.55000000000000004">
      <c r="A65">
        <v>65</v>
      </c>
      <c r="B65" s="140">
        <f t="shared" si="2"/>
        <v>6.3000000000000042E-2</v>
      </c>
      <c r="C65">
        <f t="shared" si="5"/>
        <v>481</v>
      </c>
    </row>
    <row r="66" spans="1:3" x14ac:dyDescent="0.55000000000000004">
      <c r="A66">
        <v>66</v>
      </c>
      <c r="B66" s="140">
        <f t="shared" si="2"/>
        <v>6.4000000000000043E-2</v>
      </c>
      <c r="C66">
        <f t="shared" si="5"/>
        <v>489</v>
      </c>
    </row>
    <row r="67" spans="1:3" x14ac:dyDescent="0.55000000000000004">
      <c r="A67">
        <v>67</v>
      </c>
      <c r="B67" s="140">
        <f t="shared" si="2"/>
        <v>6.5000000000000044E-2</v>
      </c>
      <c r="C67">
        <f t="shared" si="5"/>
        <v>496</v>
      </c>
    </row>
    <row r="68" spans="1:3" x14ac:dyDescent="0.55000000000000004">
      <c r="A68">
        <v>68</v>
      </c>
      <c r="B68" s="140">
        <f t="shared" si="2"/>
        <v>6.6000000000000045E-2</v>
      </c>
      <c r="C68">
        <f t="shared" si="5"/>
        <v>504</v>
      </c>
    </row>
    <row r="69" spans="1:3" x14ac:dyDescent="0.55000000000000004">
      <c r="A69">
        <v>69</v>
      </c>
      <c r="B69" s="140">
        <f t="shared" si="2"/>
        <v>6.7000000000000046E-2</v>
      </c>
      <c r="C69">
        <f t="shared" si="5"/>
        <v>512</v>
      </c>
    </row>
    <row r="70" spans="1:3" x14ac:dyDescent="0.55000000000000004">
      <c r="A70">
        <v>70</v>
      </c>
      <c r="B70" s="140">
        <f t="shared" si="2"/>
        <v>6.8000000000000047E-2</v>
      </c>
      <c r="C70">
        <f t="shared" si="5"/>
        <v>519</v>
      </c>
    </row>
    <row r="71" spans="1:3" x14ac:dyDescent="0.55000000000000004">
      <c r="A71">
        <v>71</v>
      </c>
      <c r="B71" s="140">
        <f t="shared" si="2"/>
        <v>6.9000000000000047E-2</v>
      </c>
      <c r="C71">
        <f t="shared" si="5"/>
        <v>527</v>
      </c>
    </row>
    <row r="72" spans="1:3" x14ac:dyDescent="0.55000000000000004">
      <c r="A72">
        <v>72</v>
      </c>
      <c r="B72" s="140">
        <f t="shared" si="2"/>
        <v>7.0000000000000048E-2</v>
      </c>
      <c r="C72">
        <f t="shared" si="5"/>
        <v>534</v>
      </c>
    </row>
    <row r="73" spans="1:3" x14ac:dyDescent="0.55000000000000004">
      <c r="A73">
        <v>73</v>
      </c>
      <c r="B73" s="140">
        <f t="shared" si="2"/>
        <v>7.1000000000000049E-2</v>
      </c>
      <c r="C73">
        <f t="shared" si="5"/>
        <v>542</v>
      </c>
    </row>
    <row r="74" spans="1:3" x14ac:dyDescent="0.55000000000000004">
      <c r="A74">
        <v>74</v>
      </c>
      <c r="B74" s="140">
        <f t="shared" si="2"/>
        <v>7.200000000000005E-2</v>
      </c>
      <c r="C74">
        <f t="shared" si="5"/>
        <v>550</v>
      </c>
    </row>
    <row r="75" spans="1:3" x14ac:dyDescent="0.55000000000000004">
      <c r="A75">
        <v>75</v>
      </c>
      <c r="B75" s="140">
        <f t="shared" si="2"/>
        <v>7.3000000000000051E-2</v>
      </c>
      <c r="C75">
        <f t="shared" si="5"/>
        <v>557</v>
      </c>
    </row>
    <row r="76" spans="1:3" x14ac:dyDescent="0.55000000000000004">
      <c r="A76">
        <v>76</v>
      </c>
      <c r="B76" s="140">
        <f t="shared" si="2"/>
        <v>7.4000000000000052E-2</v>
      </c>
      <c r="C76">
        <f t="shared" si="5"/>
        <v>565</v>
      </c>
    </row>
    <row r="77" spans="1:3" x14ac:dyDescent="0.55000000000000004">
      <c r="A77">
        <v>77</v>
      </c>
      <c r="B77" s="140">
        <f t="shared" si="2"/>
        <v>7.5000000000000053E-2</v>
      </c>
      <c r="C77">
        <f t="shared" si="5"/>
        <v>573</v>
      </c>
    </row>
    <row r="78" spans="1:3" x14ac:dyDescent="0.55000000000000004">
      <c r="A78">
        <v>78</v>
      </c>
      <c r="B78" s="140">
        <f t="shared" ref="B78:B92" si="6">B77+0.001</f>
        <v>7.6000000000000054E-2</v>
      </c>
      <c r="C78">
        <f t="shared" si="5"/>
        <v>580</v>
      </c>
    </row>
    <row r="79" spans="1:3" x14ac:dyDescent="0.55000000000000004">
      <c r="A79">
        <v>79</v>
      </c>
      <c r="B79" s="140">
        <f t="shared" si="6"/>
        <v>7.7000000000000055E-2</v>
      </c>
      <c r="C79">
        <f t="shared" si="5"/>
        <v>588</v>
      </c>
    </row>
    <row r="80" spans="1:3" x14ac:dyDescent="0.55000000000000004">
      <c r="A80">
        <v>80</v>
      </c>
      <c r="B80" s="140">
        <f t="shared" si="6"/>
        <v>7.8000000000000055E-2</v>
      </c>
      <c r="C80">
        <f t="shared" si="5"/>
        <v>596</v>
      </c>
    </row>
    <row r="81" spans="1:3" x14ac:dyDescent="0.55000000000000004">
      <c r="A81">
        <v>81</v>
      </c>
      <c r="B81" s="140">
        <f t="shared" si="6"/>
        <v>7.9000000000000056E-2</v>
      </c>
      <c r="C81">
        <f t="shared" si="5"/>
        <v>603</v>
      </c>
    </row>
    <row r="82" spans="1:3" x14ac:dyDescent="0.55000000000000004">
      <c r="A82">
        <v>82</v>
      </c>
      <c r="B82" s="140">
        <f t="shared" si="6"/>
        <v>8.0000000000000057E-2</v>
      </c>
      <c r="C82">
        <f t="shared" si="5"/>
        <v>611</v>
      </c>
    </row>
    <row r="83" spans="1:3" x14ac:dyDescent="0.55000000000000004">
      <c r="A83">
        <v>83</v>
      </c>
      <c r="B83" s="140">
        <f t="shared" si="6"/>
        <v>8.1000000000000058E-2</v>
      </c>
      <c r="C83">
        <f t="shared" si="5"/>
        <v>618</v>
      </c>
    </row>
    <row r="84" spans="1:3" x14ac:dyDescent="0.55000000000000004">
      <c r="A84">
        <v>84</v>
      </c>
      <c r="B84" s="140">
        <f t="shared" si="6"/>
        <v>8.2000000000000059E-2</v>
      </c>
      <c r="C84">
        <f t="shared" si="5"/>
        <v>626</v>
      </c>
    </row>
    <row r="85" spans="1:3" x14ac:dyDescent="0.55000000000000004">
      <c r="A85">
        <v>85</v>
      </c>
      <c r="B85" s="140">
        <f t="shared" si="6"/>
        <v>8.300000000000006E-2</v>
      </c>
      <c r="C85">
        <f t="shared" si="5"/>
        <v>634</v>
      </c>
    </row>
    <row r="86" spans="1:3" x14ac:dyDescent="0.55000000000000004">
      <c r="A86">
        <v>86</v>
      </c>
      <c r="B86" s="140">
        <f t="shared" si="6"/>
        <v>8.4000000000000061E-2</v>
      </c>
      <c r="C86">
        <f t="shared" si="5"/>
        <v>641</v>
      </c>
    </row>
    <row r="87" spans="1:3" x14ac:dyDescent="0.55000000000000004">
      <c r="A87">
        <v>87</v>
      </c>
      <c r="B87" s="140">
        <f t="shared" si="6"/>
        <v>8.5000000000000062E-2</v>
      </c>
      <c r="C87">
        <f t="shared" si="5"/>
        <v>649</v>
      </c>
    </row>
    <row r="88" spans="1:3" x14ac:dyDescent="0.55000000000000004">
      <c r="A88">
        <v>88</v>
      </c>
      <c r="B88" s="140">
        <f t="shared" si="6"/>
        <v>8.6000000000000063E-2</v>
      </c>
      <c r="C88">
        <f t="shared" si="5"/>
        <v>657</v>
      </c>
    </row>
    <row r="89" spans="1:3" x14ac:dyDescent="0.55000000000000004">
      <c r="A89">
        <v>89</v>
      </c>
      <c r="B89" s="140">
        <f t="shared" si="6"/>
        <v>8.7000000000000063E-2</v>
      </c>
      <c r="C89">
        <f t="shared" si="5"/>
        <v>664</v>
      </c>
    </row>
    <row r="90" spans="1:3" x14ac:dyDescent="0.55000000000000004">
      <c r="A90">
        <v>90</v>
      </c>
      <c r="B90" s="140">
        <f t="shared" si="6"/>
        <v>8.8000000000000064E-2</v>
      </c>
      <c r="C90">
        <f t="shared" si="5"/>
        <v>672</v>
      </c>
    </row>
    <row r="91" spans="1:3" x14ac:dyDescent="0.55000000000000004">
      <c r="A91">
        <v>91</v>
      </c>
      <c r="B91" s="140">
        <f t="shared" si="6"/>
        <v>8.9000000000000065E-2</v>
      </c>
      <c r="C91">
        <f t="shared" si="5"/>
        <v>680</v>
      </c>
    </row>
    <row r="92" spans="1:3" x14ac:dyDescent="0.55000000000000004">
      <c r="A92">
        <v>92</v>
      </c>
      <c r="B92" s="140">
        <f t="shared" si="6"/>
        <v>9.0000000000000066E-2</v>
      </c>
      <c r="C92">
        <f t="shared" si="5"/>
        <v>687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FY2025 RPDC </vt:lpstr>
      <vt:lpstr>SingleDistrict</vt:lpstr>
      <vt:lpstr>Valuations</vt:lpstr>
      <vt:lpstr>Sheet1</vt:lpstr>
      <vt:lpstr>SingleDistrict!Print_Area</vt:lpstr>
      <vt:lpstr>'FY2025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JA</cp:lastModifiedBy>
  <cp:lastPrinted>2023-10-17T19:35:08Z</cp:lastPrinted>
  <dcterms:created xsi:type="dcterms:W3CDTF">2010-01-05T21:03:46Z</dcterms:created>
  <dcterms:modified xsi:type="dcterms:W3CDTF">2025-01-13T19:21:43Z</dcterms:modified>
</cp:coreProperties>
</file>